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9320" windowHeight="9975" tabRatio="675" activeTab="9"/>
  </bookViews>
  <sheets>
    <sheet name="sub10M" sheetId="2" r:id="rId1"/>
    <sheet name="sub10F" sheetId="11" r:id="rId2"/>
    <sheet name="aleM" sheetId="3" r:id="rId3"/>
    <sheet name="aleF" sheetId="4" r:id="rId4"/>
    <sheet name="infM" sheetId="5" r:id="rId5"/>
    <sheet name="infF" sheetId="6" r:id="rId6"/>
    <sheet name="cadM" sheetId="7" r:id="rId7"/>
    <sheet name="cadF" sheetId="8" r:id="rId8"/>
    <sheet name="junM" sheetId="9" r:id="rId9"/>
    <sheet name="junF" sheetId="10" r:id="rId10"/>
  </sheets>
  <definedNames>
    <definedName name="_xlnm._FilterDatabase" localSheetId="0" hidden="1">sub10M!#REF!</definedName>
  </definedNames>
  <calcPr calcId="125725"/>
</workbook>
</file>

<file path=xl/calcChain.xml><?xml version="1.0" encoding="utf-8"?>
<calcChain xmlns="http://schemas.openxmlformats.org/spreadsheetml/2006/main">
  <c r="L18" i="10"/>
  <c r="J18"/>
  <c r="L17"/>
  <c r="J17"/>
  <c r="G17"/>
  <c r="F17"/>
  <c r="H17" s="1"/>
  <c r="E17"/>
  <c r="D17"/>
  <c r="C17"/>
  <c r="G16"/>
  <c r="F16"/>
  <c r="H16" s="1"/>
  <c r="E16"/>
  <c r="D16"/>
  <c r="C16"/>
  <c r="R15"/>
  <c r="P15"/>
  <c r="L15"/>
  <c r="J15"/>
  <c r="G15"/>
  <c r="F15"/>
  <c r="H15" s="1"/>
  <c r="E15"/>
  <c r="D15"/>
  <c r="C15"/>
  <c r="R14"/>
  <c r="P14"/>
  <c r="L14"/>
  <c r="J14"/>
  <c r="G14"/>
  <c r="F14"/>
  <c r="H14" s="1"/>
  <c r="E14"/>
  <c r="D14"/>
  <c r="C14"/>
  <c r="L43" i="4"/>
  <c r="J43"/>
  <c r="L42"/>
  <c r="J42"/>
  <c r="G41"/>
  <c r="F41"/>
  <c r="H41" s="1"/>
  <c r="E41"/>
  <c r="D41"/>
  <c r="C41"/>
  <c r="R40"/>
  <c r="P40"/>
  <c r="L40"/>
  <c r="J40"/>
  <c r="G40"/>
  <c r="F40"/>
  <c r="H40" s="1"/>
  <c r="E40"/>
  <c r="D40"/>
  <c r="C40"/>
  <c r="R39"/>
  <c r="P39"/>
  <c r="L39"/>
  <c r="J39"/>
  <c r="G39"/>
  <c r="F39"/>
  <c r="H39" s="1"/>
  <c r="E39"/>
  <c r="D39"/>
  <c r="C39"/>
  <c r="L35"/>
  <c r="J35"/>
  <c r="L34"/>
  <c r="J34"/>
  <c r="G33"/>
  <c r="F33"/>
  <c r="H33" s="1"/>
  <c r="E33"/>
  <c r="D33"/>
  <c r="C33"/>
  <c r="R32"/>
  <c r="P32"/>
  <c r="L32"/>
  <c r="J32"/>
  <c r="G32"/>
  <c r="F32"/>
  <c r="H32" s="1"/>
  <c r="E32"/>
  <c r="D32"/>
  <c r="C32"/>
  <c r="R31"/>
  <c r="P31"/>
  <c r="L31"/>
  <c r="J31"/>
  <c r="G31"/>
  <c r="F31"/>
  <c r="H31" s="1"/>
  <c r="E31"/>
  <c r="D31"/>
  <c r="C31"/>
  <c r="L25"/>
  <c r="J25"/>
  <c r="L24"/>
  <c r="J24"/>
  <c r="G24"/>
  <c r="F24"/>
  <c r="E24"/>
  <c r="D24"/>
  <c r="C24"/>
  <c r="G23"/>
  <c r="F23"/>
  <c r="E23"/>
  <c r="D23"/>
  <c r="C23"/>
  <c r="R22"/>
  <c r="P22"/>
  <c r="L22"/>
  <c r="J22"/>
  <c r="G22"/>
  <c r="F22"/>
  <c r="E22"/>
  <c r="D22"/>
  <c r="C22"/>
  <c r="R21"/>
  <c r="P21"/>
  <c r="L21"/>
  <c r="J21"/>
  <c r="G21"/>
  <c r="F21"/>
  <c r="E21"/>
  <c r="D21"/>
  <c r="C21"/>
  <c r="L18"/>
  <c r="J18"/>
  <c r="L17"/>
  <c r="J17"/>
  <c r="G17"/>
  <c r="F17"/>
  <c r="E17"/>
  <c r="D17"/>
  <c r="C17"/>
  <c r="G16"/>
  <c r="F16"/>
  <c r="E16"/>
  <c r="D16"/>
  <c r="C16"/>
  <c r="R15"/>
  <c r="P15"/>
  <c r="L15"/>
  <c r="J15"/>
  <c r="G15"/>
  <c r="F15"/>
  <c r="E15"/>
  <c r="D15"/>
  <c r="C15"/>
  <c r="R14"/>
  <c r="P14"/>
  <c r="L14"/>
  <c r="J14"/>
  <c r="G14"/>
  <c r="F14"/>
  <c r="E14"/>
  <c r="D14"/>
  <c r="C14"/>
  <c r="L36" i="3"/>
  <c r="J36"/>
  <c r="L35"/>
  <c r="J35"/>
  <c r="L34"/>
  <c r="J34"/>
  <c r="R32"/>
  <c r="P32"/>
  <c r="L32"/>
  <c r="J32"/>
  <c r="R31"/>
  <c r="P31"/>
  <c r="L31"/>
  <c r="J31"/>
  <c r="R30"/>
  <c r="P30"/>
  <c r="L30"/>
  <c r="J30"/>
  <c r="G30"/>
  <c r="F30"/>
  <c r="H30" s="1"/>
  <c r="D30"/>
  <c r="C30"/>
  <c r="E30" s="1"/>
  <c r="G29"/>
  <c r="F29"/>
  <c r="H29" s="1"/>
  <c r="E29"/>
  <c r="D29"/>
  <c r="C29"/>
  <c r="R28"/>
  <c r="P28"/>
  <c r="L28"/>
  <c r="J28"/>
  <c r="G28"/>
  <c r="F28"/>
  <c r="H28" s="1"/>
  <c r="E28"/>
  <c r="D28"/>
  <c r="C28"/>
  <c r="R27"/>
  <c r="P27"/>
  <c r="L27"/>
  <c r="J27"/>
  <c r="G27"/>
  <c r="F27"/>
  <c r="H27" s="1"/>
  <c r="E27"/>
  <c r="D27"/>
  <c r="C27"/>
  <c r="R26"/>
  <c r="P26"/>
  <c r="L26"/>
  <c r="J26"/>
  <c r="G26"/>
  <c r="F26"/>
  <c r="H26" s="1"/>
  <c r="E26"/>
  <c r="D26"/>
  <c r="C26"/>
  <c r="L23"/>
  <c r="J23"/>
  <c r="L22"/>
  <c r="J22"/>
  <c r="L21"/>
  <c r="J21"/>
  <c r="R19"/>
  <c r="P19"/>
  <c r="L19"/>
  <c r="J19"/>
  <c r="R18"/>
  <c r="P18"/>
  <c r="L18"/>
  <c r="J18"/>
  <c r="R17"/>
  <c r="P17"/>
  <c r="L17"/>
  <c r="J17"/>
  <c r="G17"/>
  <c r="F17"/>
  <c r="H17" s="1"/>
  <c r="D17"/>
  <c r="C17"/>
  <c r="E17" s="1"/>
  <c r="G16"/>
  <c r="F16"/>
  <c r="H16" s="1"/>
  <c r="E16"/>
  <c r="D16"/>
  <c r="C16"/>
  <c r="R15"/>
  <c r="P15"/>
  <c r="L15"/>
  <c r="J15"/>
  <c r="G15"/>
  <c r="F15"/>
  <c r="H15" s="1"/>
  <c r="E15"/>
  <c r="D15"/>
  <c r="C15"/>
  <c r="R14"/>
  <c r="P14"/>
  <c r="L14"/>
  <c r="J14"/>
  <c r="G14"/>
  <c r="F14"/>
  <c r="H14" s="1"/>
  <c r="E14"/>
  <c r="D14"/>
  <c r="C14"/>
  <c r="R13"/>
  <c r="P13"/>
  <c r="L13"/>
  <c r="J13"/>
  <c r="G13"/>
  <c r="F13"/>
  <c r="H13" s="1"/>
  <c r="E13"/>
  <c r="D13"/>
  <c r="C13"/>
  <c r="L36" i="6"/>
  <c r="J36"/>
  <c r="L35"/>
  <c r="J35"/>
  <c r="L34"/>
  <c r="J34"/>
  <c r="R32"/>
  <c r="P32"/>
  <c r="L32"/>
  <c r="J32"/>
  <c r="R31"/>
  <c r="P31"/>
  <c r="L31"/>
  <c r="J31"/>
  <c r="R30"/>
  <c r="P30"/>
  <c r="L30"/>
  <c r="J30"/>
  <c r="G30"/>
  <c r="F30"/>
  <c r="H30" s="1"/>
  <c r="D30"/>
  <c r="C30"/>
  <c r="E30" s="1"/>
  <c r="G29"/>
  <c r="F29"/>
  <c r="H29" s="1"/>
  <c r="E29"/>
  <c r="D29"/>
  <c r="C29"/>
  <c r="R28"/>
  <c r="P28"/>
  <c r="L28"/>
  <c r="J28"/>
  <c r="G28"/>
  <c r="F28"/>
  <c r="H28" s="1"/>
  <c r="E28"/>
  <c r="D28"/>
  <c r="C28"/>
  <c r="R27"/>
  <c r="P27"/>
  <c r="L27"/>
  <c r="J27"/>
  <c r="G27"/>
  <c r="F27"/>
  <c r="H27" s="1"/>
  <c r="E27"/>
  <c r="D27"/>
  <c r="C27"/>
  <c r="R26"/>
  <c r="P26"/>
  <c r="L26"/>
  <c r="J26"/>
  <c r="G26"/>
  <c r="F26"/>
  <c r="H26" s="1"/>
  <c r="E26"/>
  <c r="D26"/>
  <c r="C26"/>
  <c r="L23"/>
  <c r="J23"/>
  <c r="L22"/>
  <c r="J22"/>
  <c r="L21"/>
  <c r="J21"/>
  <c r="R19"/>
  <c r="P19"/>
  <c r="L19"/>
  <c r="J19"/>
  <c r="R18"/>
  <c r="P18"/>
  <c r="L18"/>
  <c r="J18"/>
  <c r="R17"/>
  <c r="P17"/>
  <c r="L17"/>
  <c r="J17"/>
  <c r="G17"/>
  <c r="F17"/>
  <c r="H17" s="1"/>
  <c r="D17"/>
  <c r="C17"/>
  <c r="E17" s="1"/>
  <c r="G16"/>
  <c r="F16"/>
  <c r="H16" s="1"/>
  <c r="E16"/>
  <c r="D16"/>
  <c r="C16"/>
  <c r="R15"/>
  <c r="P15"/>
  <c r="L15"/>
  <c r="J15"/>
  <c r="G15"/>
  <c r="F15"/>
  <c r="H15" s="1"/>
  <c r="E15"/>
  <c r="D15"/>
  <c r="C15"/>
  <c r="R14"/>
  <c r="P14"/>
  <c r="L14"/>
  <c r="J14"/>
  <c r="G14"/>
  <c r="F14"/>
  <c r="H14" s="1"/>
  <c r="E14"/>
  <c r="D14"/>
  <c r="C14"/>
  <c r="R13"/>
  <c r="P13"/>
  <c r="L13"/>
  <c r="J13"/>
  <c r="G13"/>
  <c r="F13"/>
  <c r="H13" s="1"/>
  <c r="E13"/>
  <c r="D13"/>
  <c r="C13"/>
  <c r="R23" i="5"/>
  <c r="P23"/>
  <c r="R10"/>
  <c r="P10"/>
  <c r="L33"/>
  <c r="J33"/>
  <c r="L32"/>
  <c r="J32"/>
  <c r="L31"/>
  <c r="J31"/>
  <c r="R29"/>
  <c r="P29"/>
  <c r="L29"/>
  <c r="J29"/>
  <c r="R28"/>
  <c r="P28"/>
  <c r="L28"/>
  <c r="J28"/>
  <c r="R27"/>
  <c r="P27"/>
  <c r="L27"/>
  <c r="J27"/>
  <c r="G27"/>
  <c r="F27"/>
  <c r="H27" s="1"/>
  <c r="D27"/>
  <c r="C27"/>
  <c r="E27" s="1"/>
  <c r="G26"/>
  <c r="F26"/>
  <c r="H26" s="1"/>
  <c r="E26"/>
  <c r="D26"/>
  <c r="C26"/>
  <c r="R25"/>
  <c r="P25"/>
  <c r="L25"/>
  <c r="J25"/>
  <c r="G25"/>
  <c r="F25"/>
  <c r="H25" s="1"/>
  <c r="E25"/>
  <c r="D25"/>
  <c r="C25"/>
  <c r="R24"/>
  <c r="P24"/>
  <c r="L24"/>
  <c r="J24"/>
  <c r="G24"/>
  <c r="F24"/>
  <c r="H24" s="1"/>
  <c r="E24"/>
  <c r="D24"/>
  <c r="C24"/>
  <c r="L23"/>
  <c r="J23"/>
  <c r="G23"/>
  <c r="F23"/>
  <c r="H23" s="1"/>
  <c r="E23"/>
  <c r="D23"/>
  <c r="C23"/>
  <c r="L20"/>
  <c r="J20"/>
  <c r="L19"/>
  <c r="J19"/>
  <c r="L18"/>
  <c r="J18"/>
  <c r="R16"/>
  <c r="P16"/>
  <c r="L16"/>
  <c r="J16"/>
  <c r="R15"/>
  <c r="P15"/>
  <c r="L15"/>
  <c r="J15"/>
  <c r="R14"/>
  <c r="P14"/>
  <c r="L14"/>
  <c r="J14"/>
  <c r="G14"/>
  <c r="F14"/>
  <c r="D14"/>
  <c r="C14"/>
  <c r="G13"/>
  <c r="F13"/>
  <c r="H13" s="1"/>
  <c r="E13"/>
  <c r="D13"/>
  <c r="C13"/>
  <c r="R12"/>
  <c r="P12"/>
  <c r="L12"/>
  <c r="J12"/>
  <c r="G12"/>
  <c r="F12"/>
  <c r="H12" s="1"/>
  <c r="E12"/>
  <c r="D12"/>
  <c r="C12"/>
  <c r="R11"/>
  <c r="P11"/>
  <c r="L11"/>
  <c r="J11"/>
  <c r="G11"/>
  <c r="F11"/>
  <c r="H11" s="1"/>
  <c r="E11"/>
  <c r="D11"/>
  <c r="C11"/>
  <c r="L10"/>
  <c r="J10"/>
  <c r="G10"/>
  <c r="F10"/>
  <c r="H10" s="1"/>
  <c r="E10"/>
  <c r="D10"/>
  <c r="C10"/>
  <c r="L31" i="9"/>
  <c r="J31"/>
  <c r="L30"/>
  <c r="J30"/>
  <c r="L29"/>
  <c r="J29"/>
  <c r="R27"/>
  <c r="P27"/>
  <c r="L27"/>
  <c r="J27"/>
  <c r="R26"/>
  <c r="P26"/>
  <c r="L26"/>
  <c r="J26"/>
  <c r="R25"/>
  <c r="P25"/>
  <c r="L25"/>
  <c r="J25"/>
  <c r="G25"/>
  <c r="F25"/>
  <c r="H25" s="1"/>
  <c r="E25"/>
  <c r="D25"/>
  <c r="C25"/>
  <c r="G24"/>
  <c r="F24"/>
  <c r="H24" s="1"/>
  <c r="E24"/>
  <c r="D24"/>
  <c r="C24"/>
  <c r="R23"/>
  <c r="P23"/>
  <c r="L23"/>
  <c r="J23"/>
  <c r="G23"/>
  <c r="F23"/>
  <c r="H23" s="1"/>
  <c r="E23"/>
  <c r="D23"/>
  <c r="C23"/>
  <c r="R22"/>
  <c r="P22"/>
  <c r="L22"/>
  <c r="J22"/>
  <c r="G22"/>
  <c r="F22"/>
  <c r="H22" s="1"/>
  <c r="E22"/>
  <c r="D22"/>
  <c r="C22"/>
  <c r="R21"/>
  <c r="P21"/>
  <c r="L21"/>
  <c r="J21"/>
  <c r="G21"/>
  <c r="F21"/>
  <c r="H21" s="1"/>
  <c r="E21"/>
  <c r="D21"/>
  <c r="C21"/>
  <c r="L17"/>
  <c r="J17"/>
  <c r="L16"/>
  <c r="J16"/>
  <c r="G16"/>
  <c r="F16"/>
  <c r="H16" s="1"/>
  <c r="E16"/>
  <c r="D16"/>
  <c r="C16"/>
  <c r="G15"/>
  <c r="F15"/>
  <c r="H15" s="1"/>
  <c r="E15"/>
  <c r="D15"/>
  <c r="C15"/>
  <c r="R14"/>
  <c r="P14"/>
  <c r="L14"/>
  <c r="J14"/>
  <c r="G14"/>
  <c r="F14"/>
  <c r="H14" s="1"/>
  <c r="E14"/>
  <c r="D14"/>
  <c r="C14"/>
  <c r="R13"/>
  <c r="P13"/>
  <c r="L13"/>
  <c r="J13"/>
  <c r="G13"/>
  <c r="F13"/>
  <c r="H13" s="1"/>
  <c r="E13"/>
  <c r="D13"/>
  <c r="C13"/>
  <c r="G18" i="2"/>
  <c r="F18"/>
  <c r="H18" s="1"/>
  <c r="E18"/>
  <c r="D18"/>
  <c r="C18"/>
  <c r="H21" i="4" l="1"/>
  <c r="H23"/>
  <c r="H24"/>
  <c r="H22"/>
  <c r="H15"/>
  <c r="H17"/>
  <c r="H14"/>
  <c r="H16"/>
  <c r="E14" i="5"/>
  <c r="H14"/>
  <c r="L61" i="7" l="1"/>
  <c r="J61"/>
  <c r="L60"/>
  <c r="J60"/>
  <c r="G59"/>
  <c r="F59"/>
  <c r="H59" s="1"/>
  <c r="E59"/>
  <c r="D59"/>
  <c r="C59"/>
  <c r="R58"/>
  <c r="P58"/>
  <c r="L58"/>
  <c r="J58"/>
  <c r="G58"/>
  <c r="F58"/>
  <c r="E58"/>
  <c r="D58"/>
  <c r="C58"/>
  <c r="R57"/>
  <c r="P57"/>
  <c r="L57"/>
  <c r="J57"/>
  <c r="G57"/>
  <c r="F57"/>
  <c r="H57" s="1"/>
  <c r="E57"/>
  <c r="D57"/>
  <c r="C57"/>
  <c r="L53"/>
  <c r="J53"/>
  <c r="L52"/>
  <c r="J52"/>
  <c r="G51"/>
  <c r="F51"/>
  <c r="E51"/>
  <c r="D51"/>
  <c r="C51"/>
  <c r="R50"/>
  <c r="P50"/>
  <c r="L50"/>
  <c r="J50"/>
  <c r="G50"/>
  <c r="F50"/>
  <c r="H50" s="1"/>
  <c r="E50"/>
  <c r="D50"/>
  <c r="C50"/>
  <c r="R49"/>
  <c r="P49"/>
  <c r="L49"/>
  <c r="J49"/>
  <c r="G49"/>
  <c r="F49"/>
  <c r="E49"/>
  <c r="D49"/>
  <c r="C49"/>
  <c r="L42"/>
  <c r="J42"/>
  <c r="L41"/>
  <c r="J41"/>
  <c r="G40"/>
  <c r="F40"/>
  <c r="H40" s="1"/>
  <c r="E40"/>
  <c r="D40"/>
  <c r="C40"/>
  <c r="R39"/>
  <c r="P39"/>
  <c r="L39"/>
  <c r="J39"/>
  <c r="G39"/>
  <c r="F39"/>
  <c r="E39"/>
  <c r="D39"/>
  <c r="C39"/>
  <c r="R38"/>
  <c r="P38"/>
  <c r="L38"/>
  <c r="J38"/>
  <c r="G38"/>
  <c r="F38"/>
  <c r="H38" s="1"/>
  <c r="E38"/>
  <c r="D38"/>
  <c r="C38"/>
  <c r="L34"/>
  <c r="J34"/>
  <c r="L33"/>
  <c r="J33"/>
  <c r="G32"/>
  <c r="F32"/>
  <c r="E32"/>
  <c r="D32"/>
  <c r="C32"/>
  <c r="R31"/>
  <c r="P31"/>
  <c r="L31"/>
  <c r="J31"/>
  <c r="G31"/>
  <c r="F31"/>
  <c r="H31" s="1"/>
  <c r="E31"/>
  <c r="D31"/>
  <c r="C31"/>
  <c r="R30"/>
  <c r="P30"/>
  <c r="L30"/>
  <c r="J30"/>
  <c r="G30"/>
  <c r="F30"/>
  <c r="E30"/>
  <c r="D30"/>
  <c r="C30"/>
  <c r="L26"/>
  <c r="J26"/>
  <c r="L25"/>
  <c r="J25"/>
  <c r="G24"/>
  <c r="F24"/>
  <c r="H24" s="1"/>
  <c r="E24"/>
  <c r="D24"/>
  <c r="C24"/>
  <c r="R23"/>
  <c r="P23"/>
  <c r="L23"/>
  <c r="J23"/>
  <c r="G23"/>
  <c r="F23"/>
  <c r="E23"/>
  <c r="D23"/>
  <c r="C23"/>
  <c r="R22"/>
  <c r="P22"/>
  <c r="L22"/>
  <c r="J22"/>
  <c r="G22"/>
  <c r="F22"/>
  <c r="H22" s="1"/>
  <c r="E22"/>
  <c r="D22"/>
  <c r="C22"/>
  <c r="L18"/>
  <c r="J18"/>
  <c r="L17"/>
  <c r="J17"/>
  <c r="G16"/>
  <c r="F16"/>
  <c r="E16"/>
  <c r="D16"/>
  <c r="C16"/>
  <c r="R15"/>
  <c r="P15"/>
  <c r="L15"/>
  <c r="J15"/>
  <c r="G15"/>
  <c r="F15"/>
  <c r="H15" s="1"/>
  <c r="E15"/>
  <c r="D15"/>
  <c r="C15"/>
  <c r="R14"/>
  <c r="P14"/>
  <c r="L14"/>
  <c r="J14"/>
  <c r="G14"/>
  <c r="F14"/>
  <c r="E14"/>
  <c r="D14"/>
  <c r="C14"/>
  <c r="H49" l="1"/>
  <c r="H51"/>
  <c r="H58"/>
  <c r="H14"/>
  <c r="H16"/>
  <c r="H23"/>
  <c r="H30"/>
  <c r="H32"/>
  <c r="H39"/>
  <c r="L19" i="8"/>
  <c r="J19"/>
  <c r="L18"/>
  <c r="J18"/>
  <c r="G18"/>
  <c r="F18"/>
  <c r="E18"/>
  <c r="D18"/>
  <c r="C18"/>
  <c r="G17"/>
  <c r="F17"/>
  <c r="H17" s="1"/>
  <c r="E17"/>
  <c r="D17"/>
  <c r="C17"/>
  <c r="R16"/>
  <c r="P16"/>
  <c r="L16"/>
  <c r="J16"/>
  <c r="G16"/>
  <c r="F16"/>
  <c r="E16"/>
  <c r="D16"/>
  <c r="C16"/>
  <c r="R15"/>
  <c r="P15"/>
  <c r="L15"/>
  <c r="J15"/>
  <c r="G15"/>
  <c r="F15"/>
  <c r="H15" s="1"/>
  <c r="E15"/>
  <c r="D15"/>
  <c r="C15"/>
  <c r="H16" l="1"/>
  <c r="H18"/>
  <c r="L23" i="2"/>
  <c r="J23"/>
  <c r="L22"/>
  <c r="J22"/>
  <c r="L21"/>
  <c r="J21"/>
  <c r="R19"/>
  <c r="P19"/>
  <c r="L19"/>
  <c r="J19"/>
  <c r="R18"/>
  <c r="P18"/>
  <c r="L18"/>
  <c r="J18"/>
  <c r="R17"/>
  <c r="P17"/>
  <c r="L17"/>
  <c r="J17"/>
  <c r="H17"/>
  <c r="G17"/>
  <c r="F17"/>
  <c r="E17"/>
  <c r="D17"/>
  <c r="C17"/>
  <c r="G16"/>
  <c r="F16"/>
  <c r="E16"/>
  <c r="D16"/>
  <c r="C16"/>
  <c r="R15"/>
  <c r="P15"/>
  <c r="L15"/>
  <c r="J15"/>
  <c r="H15"/>
  <c r="G15"/>
  <c r="F15"/>
  <c r="E15"/>
  <c r="D15"/>
  <c r="C15"/>
  <c r="R14"/>
  <c r="P14"/>
  <c r="L14"/>
  <c r="J14"/>
  <c r="H14"/>
  <c r="G14"/>
  <c r="F14"/>
  <c r="E14"/>
  <c r="D14"/>
  <c r="C14"/>
  <c r="R13"/>
  <c r="P13"/>
  <c r="L13"/>
  <c r="J13"/>
  <c r="H13"/>
  <c r="G13"/>
  <c r="F13"/>
  <c r="E13"/>
  <c r="D13"/>
  <c r="C13"/>
  <c r="H16" l="1"/>
</calcChain>
</file>

<file path=xl/sharedStrings.xml><?xml version="1.0" encoding="utf-8"?>
<sst xmlns="http://schemas.openxmlformats.org/spreadsheetml/2006/main" count="593" uniqueCount="122">
  <si>
    <t>G</t>
  </si>
  <si>
    <t>P</t>
  </si>
  <si>
    <t>J</t>
  </si>
  <si>
    <t xml:space="preserve"> A/F </t>
  </si>
  <si>
    <t xml:space="preserve"> E/C</t>
  </si>
  <si>
    <t>DIF.</t>
  </si>
  <si>
    <t>VS</t>
  </si>
  <si>
    <t xml:space="preserve">Clasificados </t>
  </si>
  <si>
    <t>BENJAMIN MASCULINO</t>
  </si>
  <si>
    <t>GRUPO A</t>
  </si>
  <si>
    <t>GRUPO B</t>
  </si>
  <si>
    <t>GRUPO C</t>
  </si>
  <si>
    <t>GRUPO D</t>
  </si>
  <si>
    <t>1ª     FASE</t>
  </si>
  <si>
    <t>ALEVIN MASCULINO</t>
  </si>
  <si>
    <t>ALEVIN FEMENINO</t>
  </si>
  <si>
    <t>CADETE   FEMENINO</t>
  </si>
  <si>
    <t>CADETE MASCULINO</t>
  </si>
  <si>
    <t xml:space="preserve">confrontación. Si no se ha disputado la confrontación, se deberá enviar el acta con la fecha alternativa. </t>
  </si>
  <si>
    <t>En caso de no recibirla se dará por perdedor al equipo local. Los resultado se actualizarán cada jornada.</t>
  </si>
  <si>
    <t>CAMPEONATO DE MALLORCA POR EQUIPOS JUVENILES 2018</t>
  </si>
  <si>
    <t>MATCH POINT A</t>
  </si>
  <si>
    <t>SOMETIMES TC</t>
  </si>
  <si>
    <t>OPEN MARRATXÍ</t>
  </si>
  <si>
    <t>CT MURO</t>
  </si>
  <si>
    <t>GLOBAL TC</t>
  </si>
  <si>
    <t>CT LA SALLE</t>
  </si>
  <si>
    <t xml:space="preserve">El equipo local deberá enviar el acta a melanie@ftib.es, como máximo, el martes siguiente a la fecha programada para la </t>
  </si>
  <si>
    <t>SANTA MARIA TC</t>
  </si>
  <si>
    <t>CT POLLENTIA</t>
  </si>
  <si>
    <t>MATCH POINT B</t>
  </si>
  <si>
    <t>DESCANSA</t>
  </si>
  <si>
    <t>ES CENTRE T&amp;P</t>
  </si>
  <si>
    <t>CT MANACOR</t>
  </si>
  <si>
    <t>CT ARENAL</t>
  </si>
  <si>
    <t>SPORTING TC</t>
  </si>
  <si>
    <t>CT PORTO CRISTO</t>
  </si>
  <si>
    <t>CT MONTUIRI</t>
  </si>
  <si>
    <t>CT LA PURISIMA</t>
  </si>
  <si>
    <t>INFANTIL MASCULINO</t>
  </si>
  <si>
    <t>MALLORCA TC TEULERA</t>
  </si>
  <si>
    <t>CT ARTÁ</t>
  </si>
  <si>
    <t>CT BINISSALEM</t>
  </si>
  <si>
    <t>MATCH POINT</t>
  </si>
  <si>
    <t>INFANTIL FEMENINO</t>
  </si>
  <si>
    <t>Se clasifica el primero de cada grupo para la fase final</t>
  </si>
  <si>
    <t>JUNIOR MASCULINO</t>
  </si>
  <si>
    <t xml:space="preserve">MATCH POINT </t>
  </si>
  <si>
    <t xml:space="preserve">   FASE FINAL BALEARES</t>
  </si>
  <si>
    <t>JUNIOR FEMENINO</t>
  </si>
  <si>
    <t>FASE FINAL</t>
  </si>
  <si>
    <t>Se clasifican para el Cto. de Baleares los dos primeros del grupo</t>
  </si>
  <si>
    <t>OPEN MARRATXI</t>
  </si>
  <si>
    <t>ES CENTRE TyP</t>
  </si>
  <si>
    <t>AD SES PUNTETES "A"</t>
  </si>
  <si>
    <r>
      <t xml:space="preserve">El equipo local deberá enviar el acta a melanie@ftib.es, como máximo, el </t>
    </r>
    <r>
      <rPr>
        <b/>
        <sz val="9"/>
        <rFont val="DINPro-Regular"/>
        <family val="3"/>
      </rPr>
      <t>MARTES</t>
    </r>
    <r>
      <rPr>
        <sz val="9"/>
        <rFont val="DINPro-Regular"/>
        <family val="3"/>
      </rPr>
      <t xml:space="preserve"> siguiente a la fecha programada para la </t>
    </r>
  </si>
  <si>
    <t>confrontación. Si no se ha disputado la confrontación, el equipo local deberá enviar el acta con la fecha alternativa o el motivo del W.O.</t>
  </si>
  <si>
    <r>
      <t xml:space="preserve">En caso de no recibirla se dará por perdedor al equipo local. </t>
    </r>
    <r>
      <rPr>
        <b/>
        <sz val="9"/>
        <rFont val="DINPro-Regular"/>
        <family val="3"/>
      </rPr>
      <t>Los resultados se actualizarán tras cada jornada según estas normas.</t>
    </r>
  </si>
  <si>
    <t>J.1  12-13 ENERO</t>
  </si>
  <si>
    <t>J.2  19-20 ENERO</t>
  </si>
  <si>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</si>
  <si>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J.4  16-17 MARZO</t>
  </si>
  <si>
    <t>J.3  2-3 MARZO</t>
  </si>
  <si>
    <t>J.5  30-31 MARZO</t>
  </si>
  <si>
    <t>MATCH POINT "A"</t>
  </si>
  <si>
    <t>1º GRUPO 1</t>
  </si>
  <si>
    <t>2º GRUPO 2</t>
  </si>
  <si>
    <t>2º GRUPO 1</t>
  </si>
  <si>
    <t>1º GRUPO 2</t>
  </si>
  <si>
    <t>J.1  2-3 FEBRERO</t>
  </si>
  <si>
    <t>J.2  9-10 FEBRERO</t>
  </si>
  <si>
    <t>Se clasifican los dos primeros equipos del grupo para el CAMPEONATO DE BALEARES</t>
  </si>
  <si>
    <t>Los dos mejores del grupo A y B se clasifican para la FASE FINAL</t>
  </si>
  <si>
    <t>Los dos mejores equipos del grupo 1 y 2 se clasifican para la FASE FINAL</t>
  </si>
  <si>
    <t>GRUPO 1</t>
  </si>
  <si>
    <t>GRUPO 2</t>
  </si>
  <si>
    <t>CT LA PURÍSIMA</t>
  </si>
  <si>
    <t>PLAYAS SANTA PONSA</t>
  </si>
  <si>
    <t>CAMPEONATO DE MALLORCA POR EQUIPOS JUVENILES 2019</t>
  </si>
  <si>
    <t>Se clasifica el primero de cada grupo para la segunda fase</t>
  </si>
  <si>
    <t>Los equipos que no se clasifiquen jugarán la Copa FTIB</t>
  </si>
  <si>
    <t>GUILLERMO VILAS TA</t>
  </si>
  <si>
    <t>ACTION TENIS TAHOE</t>
  </si>
  <si>
    <t>CT LA SALLE "A"</t>
  </si>
  <si>
    <t>SPORTING BENDINAT</t>
  </si>
  <si>
    <t>CT LA SALLE "B"</t>
  </si>
  <si>
    <t>2ª     FASE</t>
  </si>
  <si>
    <t>1º grupo D</t>
  </si>
  <si>
    <t>1º grupo B</t>
  </si>
  <si>
    <t>1º grupo C</t>
  </si>
  <si>
    <t>1º grupo A</t>
  </si>
  <si>
    <t>J.1  19-20 ENERO</t>
  </si>
  <si>
    <t>J.2  2-3 FEBRERO</t>
  </si>
  <si>
    <t>J.3  9-10 FEBRERO</t>
  </si>
  <si>
    <t>J.1 16-17 MARZO</t>
  </si>
  <si>
    <t>J.2 30-31 MARZO</t>
  </si>
  <si>
    <t>J.3 6-7 ABRIL</t>
  </si>
  <si>
    <t>BENJAMIN FEMENINO</t>
  </si>
  <si>
    <t>AD SES PUNTETES</t>
  </si>
  <si>
    <t xml:space="preserve">CT LA SALLE </t>
  </si>
  <si>
    <t>PLAYAS SANTA PONSA TC</t>
  </si>
  <si>
    <t>SPORTING BENDINAT TC</t>
  </si>
  <si>
    <t>PLAYAS STA PONSA TC "A"</t>
  </si>
  <si>
    <t>CT MURO "B"</t>
  </si>
  <si>
    <t>CT FELANITX</t>
  </si>
  <si>
    <t>CT MURO "A"</t>
  </si>
  <si>
    <t>Los dos mejores del grupo 1 y 2 se clasifican para la FASE FINAL</t>
  </si>
  <si>
    <t>Los dos mejores equipos del grupo se clasifican para el Campeonato de Baleares</t>
  </si>
  <si>
    <t>26-28 ABRIL</t>
  </si>
  <si>
    <t>J.3 16-17 MARZO</t>
  </si>
  <si>
    <t>J.4 23-24 MARZO</t>
  </si>
  <si>
    <t>J. 5 30-31 MARZO</t>
  </si>
  <si>
    <t>J.3  23-24 MARZO</t>
  </si>
  <si>
    <t>1º GRUPO A</t>
  </si>
  <si>
    <t>2º GRUPO B</t>
  </si>
  <si>
    <t>2º GRUPO A</t>
  </si>
  <si>
    <t>1º GRUPO B</t>
  </si>
  <si>
    <t>EU MOLL</t>
  </si>
  <si>
    <t>El mejor equipo de cada grupo se clasifica para la 2ª FASE</t>
  </si>
  <si>
    <t>Se clasifican los dos primeros de cada grupo para la FASE FINAL</t>
  </si>
  <si>
    <t>VILAS TENNIS ACADEMY</t>
  </si>
  <si>
    <t>AD SAN CAYETANO</t>
  </si>
</sst>
</file>

<file path=xl/styles.xml><?xml version="1.0" encoding="utf-8"?>
<styleSheet xmlns="http://schemas.openxmlformats.org/spreadsheetml/2006/main">
  <fonts count="34">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Calibri"/>
      <family val="2"/>
      <scheme val="minor"/>
    </font>
    <font>
      <b/>
      <sz val="10"/>
      <name val="DINPro-Black"/>
      <family val="3"/>
    </font>
    <font>
      <b/>
      <sz val="11"/>
      <color theme="1"/>
      <name val="DINPro-Bold"/>
      <family val="3"/>
    </font>
    <font>
      <sz val="11"/>
      <color theme="1"/>
      <name val="DINPro-Bold"/>
      <family val="3"/>
    </font>
    <font>
      <sz val="10"/>
      <color theme="1"/>
      <name val="DINPro-Bold"/>
      <family val="3"/>
    </font>
    <font>
      <b/>
      <sz val="10"/>
      <color theme="1"/>
      <name val="DINPro-Bold"/>
      <family val="3"/>
    </font>
    <font>
      <sz val="10.5"/>
      <color theme="1"/>
      <name val="DINPro-Bold"/>
      <family val="3"/>
    </font>
    <font>
      <sz val="10"/>
      <name val="DINPro-Bold"/>
      <family val="3"/>
    </font>
    <font>
      <b/>
      <sz val="11"/>
      <color theme="1"/>
      <name val="DINPro-Regular"/>
      <family val="3"/>
    </font>
    <font>
      <sz val="8"/>
      <color rgb="FFFF0000"/>
      <name val="DINPro-Bold"/>
      <family val="3"/>
    </font>
    <font>
      <b/>
      <sz val="10.5"/>
      <color theme="1"/>
      <name val="DINPro-Bold"/>
      <family val="3"/>
    </font>
    <font>
      <b/>
      <sz val="10.5"/>
      <color theme="1"/>
      <name val="DINPro-Regular"/>
      <family val="3"/>
    </font>
    <font>
      <b/>
      <sz val="9"/>
      <name val="DINPro-Regular"/>
      <family val="3"/>
    </font>
    <font>
      <b/>
      <sz val="9"/>
      <color theme="8" tint="-0.249977111117893"/>
      <name val="DINPro-Regular"/>
      <family val="3"/>
    </font>
    <font>
      <sz val="11"/>
      <color theme="8" tint="-0.249977111117893"/>
      <name val="DINPro-Bold"/>
      <family val="3"/>
    </font>
    <font>
      <sz val="11"/>
      <color theme="8" tint="-0.249977111117893"/>
      <name val="Calibri"/>
      <family val="2"/>
      <scheme val="minor"/>
    </font>
    <font>
      <u/>
      <sz val="14"/>
      <color theme="1"/>
      <name val="DINPro-Bold"/>
      <family val="3"/>
    </font>
    <font>
      <b/>
      <u/>
      <sz val="14"/>
      <color theme="1"/>
      <name val="DINPro-Bold"/>
      <family val="3"/>
    </font>
    <font>
      <b/>
      <sz val="9"/>
      <name val="DINPro-Black"/>
      <family val="3"/>
    </font>
    <font>
      <sz val="11"/>
      <name val="DINPro-Bold"/>
      <family val="3"/>
    </font>
    <font>
      <sz val="11"/>
      <name val="Calibri"/>
      <family val="2"/>
      <scheme val="minor"/>
    </font>
    <font>
      <sz val="11"/>
      <color rgb="FFFF0000"/>
      <name val="DINPro-Bold"/>
      <family val="3"/>
    </font>
    <font>
      <sz val="9"/>
      <name val="DINPro-Regular"/>
      <family val="3"/>
    </font>
    <font>
      <sz val="11"/>
      <name val="DINPro-Regular"/>
      <family val="3"/>
    </font>
    <font>
      <b/>
      <sz val="11"/>
      <color theme="1"/>
      <name val="DINPro-Light"/>
      <family val="3"/>
    </font>
    <font>
      <sz val="11"/>
      <color theme="1"/>
      <name val="DINPro-Light"/>
      <family val="3"/>
    </font>
    <font>
      <sz val="10.5"/>
      <color theme="1"/>
      <name val="DINPro-Regular"/>
      <family val="3"/>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s>
  <borders count="3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
      <left/>
      <right style="thin">
        <color indexed="64"/>
      </right>
      <top style="thin">
        <color indexed="64"/>
      </top>
      <bottom style="thin">
        <color indexed="64"/>
      </bottom>
      <diagonal/>
    </border>
  </borders>
  <cellStyleXfs count="2">
    <xf numFmtId="0" fontId="0" fillId="0" borderId="0"/>
    <xf numFmtId="0" fontId="4" fillId="0" borderId="0"/>
  </cellStyleXfs>
  <cellXfs count="154">
    <xf numFmtId="0" fontId="0" fillId="0" borderId="0" xfId="0"/>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8" fillId="2" borderId="1" xfId="0" applyFont="1" applyFill="1" applyBorder="1" applyAlignment="1">
      <alignment horizontal="center" vertical="center"/>
    </xf>
    <xf numFmtId="0" fontId="3" fillId="3" borderId="16" xfId="0" applyFont="1" applyFill="1" applyBorder="1" applyAlignment="1">
      <alignment horizontal="center" vertical="center"/>
    </xf>
    <xf numFmtId="0" fontId="0" fillId="0" borderId="0" xfId="0" applyAlignment="1">
      <alignment horizontal="left"/>
    </xf>
    <xf numFmtId="0" fontId="10" fillId="0" borderId="0" xfId="0" applyFont="1"/>
    <xf numFmtId="0" fontId="5" fillId="2" borderId="1" xfId="0" applyFont="1" applyFill="1" applyBorder="1" applyAlignment="1">
      <alignment horizontal="center" vertical="center"/>
    </xf>
    <xf numFmtId="0" fontId="6" fillId="0" borderId="11" xfId="1" applyFont="1" applyBorder="1" applyAlignment="1">
      <alignment vertical="center"/>
    </xf>
    <xf numFmtId="0" fontId="6" fillId="0" borderId="7" xfId="1" applyFont="1" applyBorder="1" applyAlignment="1">
      <alignment vertical="center"/>
    </xf>
    <xf numFmtId="0" fontId="1" fillId="0" borderId="7" xfId="1" applyFont="1" applyBorder="1" applyAlignment="1">
      <alignment horizontal="center" vertical="center"/>
    </xf>
    <xf numFmtId="0" fontId="5" fillId="2" borderId="0" xfId="1" applyFont="1" applyFill="1" applyBorder="1" applyAlignment="1">
      <alignment horizontal="left" vertical="center"/>
    </xf>
    <xf numFmtId="0" fontId="1" fillId="0" borderId="0" xfId="1" applyFont="1" applyAlignment="1">
      <alignment vertical="center"/>
    </xf>
    <xf numFmtId="0" fontId="0" fillId="0" borderId="0" xfId="0" applyAlignment="1">
      <alignment vertical="center"/>
    </xf>
    <xf numFmtId="0" fontId="6" fillId="0" borderId="12" xfId="1" applyFont="1" applyBorder="1" applyAlignment="1">
      <alignment vertical="center"/>
    </xf>
    <xf numFmtId="0" fontId="11" fillId="0" borderId="8" xfId="0" applyFont="1" applyBorder="1" applyAlignment="1">
      <alignment horizontal="center" vertical="center"/>
    </xf>
    <xf numFmtId="0" fontId="3" fillId="6" borderId="4" xfId="0" applyFont="1" applyFill="1" applyBorder="1" applyAlignment="1">
      <alignment horizontal="center" vertical="center"/>
    </xf>
    <xf numFmtId="0" fontId="3" fillId="6" borderId="6" xfId="0" applyFont="1" applyFill="1" applyBorder="1" applyAlignment="1">
      <alignment horizontal="center" vertical="center"/>
    </xf>
    <xf numFmtId="0" fontId="5" fillId="6" borderId="9" xfId="1" applyFont="1" applyFill="1" applyBorder="1" applyAlignment="1">
      <alignment horizontal="left" vertical="center"/>
    </xf>
    <xf numFmtId="0" fontId="5" fillId="3" borderId="9" xfId="1" applyFont="1" applyFill="1" applyBorder="1" applyAlignment="1">
      <alignment horizontal="left" vertical="center"/>
    </xf>
    <xf numFmtId="0" fontId="0" fillId="2" borderId="0" xfId="0" applyFill="1"/>
    <xf numFmtId="0" fontId="1" fillId="0" borderId="0" xfId="0" applyFont="1" applyBorder="1" applyAlignment="1">
      <alignment vertical="center"/>
    </xf>
    <xf numFmtId="0" fontId="5" fillId="3" borderId="10" xfId="1" applyFont="1" applyFill="1" applyBorder="1" applyAlignment="1">
      <alignment horizontal="left" vertical="center"/>
    </xf>
    <xf numFmtId="0" fontId="6" fillId="3" borderId="5" xfId="0" applyFont="1" applyFill="1" applyBorder="1" applyAlignment="1">
      <alignmen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0" fontId="0" fillId="0" borderId="0" xfId="0" applyAlignment="1">
      <alignment horizontal="center" vertical="center"/>
    </xf>
    <xf numFmtId="0" fontId="6" fillId="2" borderId="7" xfId="1" applyFont="1" applyFill="1" applyBorder="1" applyAlignment="1">
      <alignment vertical="center"/>
    </xf>
    <xf numFmtId="0" fontId="6" fillId="3" borderId="7" xfId="0" applyFont="1" applyFill="1" applyBorder="1" applyAlignment="1">
      <alignment vertical="center"/>
    </xf>
    <xf numFmtId="0" fontId="2" fillId="2" borderId="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7" xfId="0" applyFont="1" applyFill="1" applyBorder="1" applyAlignment="1">
      <alignment horizontal="center" vertical="center"/>
    </xf>
    <xf numFmtId="0" fontId="6" fillId="3" borderId="20" xfId="0" applyFont="1" applyFill="1" applyBorder="1" applyAlignment="1">
      <alignment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6" fillId="0" borderId="0" xfId="1" applyFont="1" applyBorder="1" applyAlignment="1">
      <alignment vertical="center"/>
    </xf>
    <xf numFmtId="0" fontId="6" fillId="2" borderId="0" xfId="1" applyFont="1" applyFill="1" applyBorder="1" applyAlignment="1">
      <alignment vertical="center"/>
    </xf>
    <xf numFmtId="0" fontId="1" fillId="0" borderId="0" xfId="1" applyFont="1" applyBorder="1" applyAlignment="1">
      <alignment horizontal="center" vertical="center"/>
    </xf>
    <xf numFmtId="0" fontId="5" fillId="6" borderId="10" xfId="1" applyFont="1" applyFill="1" applyBorder="1" applyAlignment="1">
      <alignment horizontal="left" vertical="center"/>
    </xf>
    <xf numFmtId="0" fontId="6" fillId="6" borderId="5" xfId="0" applyFont="1" applyFill="1" applyBorder="1" applyAlignment="1">
      <alignment vertical="center"/>
    </xf>
    <xf numFmtId="0" fontId="6" fillId="6" borderId="7" xfId="0" applyFont="1" applyFill="1" applyBorder="1" applyAlignment="1">
      <alignment vertical="center"/>
    </xf>
    <xf numFmtId="0" fontId="0" fillId="4" borderId="0" xfId="0" applyFill="1" applyAlignment="1">
      <alignment vertical="center"/>
    </xf>
    <xf numFmtId="0" fontId="2" fillId="2" borderId="15" xfId="0" applyFont="1" applyFill="1" applyBorder="1" applyAlignment="1">
      <alignment horizontal="center" vertical="center"/>
    </xf>
    <xf numFmtId="0" fontId="2" fillId="2" borderId="22" xfId="0" applyFont="1" applyFill="1" applyBorder="1" applyAlignment="1">
      <alignment horizontal="center" vertical="center"/>
    </xf>
    <xf numFmtId="0" fontId="11" fillId="0" borderId="30" xfId="0" applyFont="1" applyBorder="1" applyAlignment="1">
      <alignment horizontal="center" vertical="center"/>
    </xf>
    <xf numFmtId="0" fontId="7" fillId="0" borderId="0" xfId="0" applyFont="1" applyAlignment="1">
      <alignment horizontal="center" vertical="center"/>
    </xf>
    <xf numFmtId="0" fontId="0" fillId="2" borderId="0" xfId="0" applyFill="1" applyAlignment="1">
      <alignment vertical="center"/>
    </xf>
    <xf numFmtId="0" fontId="9" fillId="2" borderId="0" xfId="0" applyFont="1" applyFill="1"/>
    <xf numFmtId="0" fontId="10" fillId="2" borderId="0" xfId="0" applyFont="1" applyFill="1"/>
    <xf numFmtId="0" fontId="14" fillId="2" borderId="0" xfId="0" applyFont="1" applyFill="1" applyBorder="1" applyAlignment="1">
      <alignment vertical="center"/>
    </xf>
    <xf numFmtId="0" fontId="9" fillId="2" borderId="0" xfId="0" applyFont="1" applyFill="1" applyAlignment="1">
      <alignment horizontal="center" vertical="center"/>
    </xf>
    <xf numFmtId="0" fontId="13" fillId="2" borderId="0" xfId="0" applyFont="1" applyFill="1" applyAlignment="1">
      <alignment vertical="center"/>
    </xf>
    <xf numFmtId="0" fontId="17" fillId="2" borderId="0" xfId="0" applyFont="1" applyFill="1" applyAlignment="1">
      <alignment vertical="center"/>
    </xf>
    <xf numFmtId="0" fontId="10" fillId="2" borderId="0" xfId="0" applyFont="1" applyFill="1" applyAlignment="1">
      <alignment vertical="center"/>
    </xf>
    <xf numFmtId="0" fontId="18" fillId="2" borderId="0" xfId="0" applyFont="1" applyFill="1" applyAlignment="1">
      <alignment vertical="center"/>
    </xf>
    <xf numFmtId="0" fontId="15" fillId="2" borderId="0" xfId="0" applyFont="1" applyFill="1" applyAlignment="1">
      <alignment vertical="center"/>
    </xf>
    <xf numFmtId="0" fontId="23" fillId="0" borderId="0" xfId="0" applyFont="1"/>
    <xf numFmtId="0" fontId="25" fillId="6" borderId="2" xfId="0" applyFont="1" applyFill="1" applyBorder="1" applyAlignment="1">
      <alignment horizontal="center" vertical="center"/>
    </xf>
    <xf numFmtId="0" fontId="25" fillId="6" borderId="2"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25" fillId="3" borderId="1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9" fillId="3" borderId="0" xfId="0" applyFont="1" applyFill="1" applyAlignment="1">
      <alignment horizontal="center" vertical="center"/>
    </xf>
    <xf numFmtId="0" fontId="0" fillId="3" borderId="0" xfId="0" applyFill="1" applyAlignment="1">
      <alignment vertical="center"/>
    </xf>
    <xf numFmtId="0" fontId="20" fillId="2" borderId="0" xfId="0" applyFont="1" applyFill="1" applyAlignment="1">
      <alignment horizontal="left" vertical="center"/>
    </xf>
    <xf numFmtId="0" fontId="21" fillId="2" borderId="0" xfId="0" applyFont="1" applyFill="1" applyAlignment="1">
      <alignment vertical="center"/>
    </xf>
    <xf numFmtId="0" fontId="22" fillId="2" borderId="0" xfId="0" applyFont="1" applyFill="1" applyAlignment="1">
      <alignment vertical="center"/>
    </xf>
    <xf numFmtId="0" fontId="0" fillId="0" borderId="0" xfId="0" applyBorder="1" applyAlignment="1">
      <alignment vertical="center"/>
    </xf>
    <xf numFmtId="0" fontId="17" fillId="3" borderId="0" xfId="0" applyFont="1" applyFill="1" applyAlignment="1">
      <alignment vertical="center"/>
    </xf>
    <xf numFmtId="0" fontId="11" fillId="3" borderId="0" xfId="0" applyFont="1" applyFill="1" applyAlignment="1">
      <alignment vertical="center"/>
    </xf>
    <xf numFmtId="0" fontId="18" fillId="3" borderId="0" xfId="0" applyFont="1" applyFill="1" applyAlignment="1">
      <alignment vertical="center"/>
    </xf>
    <xf numFmtId="0" fontId="26" fillId="3" borderId="0" xfId="0" applyFont="1" applyFill="1" applyAlignment="1">
      <alignment vertical="center"/>
    </xf>
    <xf numFmtId="0" fontId="27" fillId="3" borderId="0" xfId="0" applyFont="1" applyFill="1" applyAlignment="1">
      <alignment vertical="center"/>
    </xf>
    <xf numFmtId="0" fontId="3" fillId="2" borderId="8" xfId="0" applyFont="1" applyFill="1" applyBorder="1" applyAlignment="1">
      <alignment horizontal="center" vertical="center"/>
    </xf>
    <xf numFmtId="0" fontId="1" fillId="2" borderId="7" xfId="1" applyFont="1" applyFill="1" applyBorder="1" applyAlignment="1">
      <alignment horizontal="center" vertical="center"/>
    </xf>
    <xf numFmtId="0" fontId="6" fillId="2" borderId="11" xfId="1" applyFont="1" applyFill="1" applyBorder="1" applyAlignment="1">
      <alignment vertical="center"/>
    </xf>
    <xf numFmtId="0" fontId="16" fillId="2" borderId="20" xfId="0" applyFont="1" applyFill="1" applyBorder="1" applyAlignment="1">
      <alignment horizontal="left" vertical="center"/>
    </xf>
    <xf numFmtId="0" fontId="9" fillId="6" borderId="0" xfId="0" applyFont="1" applyFill="1" applyAlignment="1">
      <alignment horizontal="center" vertical="center"/>
    </xf>
    <xf numFmtId="0" fontId="29" fillId="3" borderId="0" xfId="0" applyFont="1" applyFill="1" applyAlignment="1">
      <alignment horizontal="left" vertical="center"/>
    </xf>
    <xf numFmtId="0" fontId="16" fillId="2" borderId="11" xfId="1" applyFont="1" applyFill="1" applyBorder="1" applyAlignment="1">
      <alignment horizontal="right" vertical="center"/>
    </xf>
    <xf numFmtId="0" fontId="16" fillId="2" borderId="11" xfId="1" applyFont="1" applyFill="1" applyBorder="1" applyAlignment="1">
      <alignment horizontal="left" vertical="center"/>
    </xf>
    <xf numFmtId="0" fontId="16" fillId="2" borderId="7" xfId="1" applyFont="1" applyFill="1" applyBorder="1" applyAlignment="1">
      <alignment horizontal="left" vertical="center"/>
    </xf>
    <xf numFmtId="0" fontId="28" fillId="0" borderId="0" xfId="0" applyFont="1" applyAlignment="1">
      <alignment vertical="center"/>
    </xf>
    <xf numFmtId="0" fontId="27" fillId="2" borderId="0" xfId="0" applyFont="1" applyFill="1" applyAlignment="1">
      <alignment vertical="center"/>
    </xf>
    <xf numFmtId="0" fontId="16" fillId="0" borderId="11" xfId="1" applyFont="1" applyBorder="1" applyAlignment="1">
      <alignment vertical="center"/>
    </xf>
    <xf numFmtId="0" fontId="16" fillId="0" borderId="7" xfId="1" applyFont="1" applyBorder="1" applyAlignment="1">
      <alignment vertical="center"/>
    </xf>
    <xf numFmtId="0" fontId="29" fillId="2" borderId="0" xfId="0" applyFont="1" applyFill="1" applyAlignment="1">
      <alignment horizontal="left" vertical="center"/>
    </xf>
    <xf numFmtId="0" fontId="26" fillId="2" borderId="0" xfId="0" applyFont="1" applyFill="1" applyAlignment="1">
      <alignment vertical="center"/>
    </xf>
    <xf numFmtId="0" fontId="1" fillId="2" borderId="0" xfId="1" applyFont="1" applyFill="1" applyAlignment="1">
      <alignment vertical="center"/>
    </xf>
    <xf numFmtId="0" fontId="1" fillId="2" borderId="0" xfId="1" applyFont="1" applyFill="1" applyBorder="1" applyAlignment="1">
      <alignment horizontal="center" vertical="center"/>
    </xf>
    <xf numFmtId="0" fontId="23" fillId="2" borderId="0" xfId="0" applyFont="1" applyFill="1"/>
    <xf numFmtId="0" fontId="26" fillId="2" borderId="0" xfId="0" applyFont="1" applyFill="1"/>
    <xf numFmtId="0" fontId="0" fillId="2" borderId="0" xfId="0" applyFill="1" applyAlignment="1">
      <alignment horizontal="left" vertical="center"/>
    </xf>
    <xf numFmtId="0" fontId="13" fillId="2" borderId="0" xfId="0" applyFont="1" applyFill="1" applyAlignment="1">
      <alignment horizontal="left" vertical="center"/>
    </xf>
    <xf numFmtId="0" fontId="31" fillId="3" borderId="0" xfId="0" applyFont="1" applyFill="1" applyAlignment="1">
      <alignment horizontal="center" vertical="center"/>
    </xf>
    <xf numFmtId="0" fontId="33" fillId="2" borderId="26" xfId="0" applyFont="1" applyFill="1" applyBorder="1"/>
    <xf numFmtId="0" fontId="33" fillId="2" borderId="10" xfId="0" applyFont="1" applyFill="1" applyBorder="1"/>
    <xf numFmtId="0" fontId="33" fillId="2" borderId="34" xfId="0" applyFont="1" applyFill="1" applyBorder="1"/>
    <xf numFmtId="0" fontId="33" fillId="2" borderId="0" xfId="0" applyFont="1" applyFill="1"/>
    <xf numFmtId="0" fontId="0" fillId="2" borderId="0" xfId="0" applyFill="1" applyBorder="1"/>
    <xf numFmtId="0" fontId="0" fillId="2" borderId="33" xfId="0" applyFill="1" applyBorder="1"/>
    <xf numFmtId="0" fontId="0" fillId="2" borderId="9" xfId="0" applyFill="1" applyBorder="1"/>
    <xf numFmtId="0" fontId="0" fillId="2" borderId="32" xfId="0" applyFill="1" applyBorder="1"/>
    <xf numFmtId="0" fontId="30" fillId="2" borderId="0" xfId="0" applyFont="1" applyFill="1"/>
    <xf numFmtId="0" fontId="32" fillId="2" borderId="0" xfId="0" applyFont="1" applyFill="1" applyAlignment="1">
      <alignment vertical="center"/>
    </xf>
    <xf numFmtId="0" fontId="6" fillId="2" borderId="12" xfId="1" applyFont="1" applyFill="1" applyBorder="1" applyAlignment="1">
      <alignment vertical="center"/>
    </xf>
    <xf numFmtId="0" fontId="1" fillId="2" borderId="0" xfId="0" applyFont="1" applyFill="1" applyBorder="1" applyAlignment="1">
      <alignment vertical="center"/>
    </xf>
    <xf numFmtId="0" fontId="28" fillId="2" borderId="0" xfId="0" applyFont="1" applyFill="1"/>
    <xf numFmtId="0" fontId="24" fillId="2" borderId="0" xfId="0" applyFont="1" applyFill="1" applyAlignment="1">
      <alignment vertical="center"/>
    </xf>
    <xf numFmtId="0" fontId="15" fillId="2" borderId="0" xfId="0" applyFont="1" applyFill="1"/>
    <xf numFmtId="0" fontId="2" fillId="2" borderId="0" xfId="0" applyFont="1" applyFill="1" applyBorder="1" applyAlignment="1">
      <alignment horizontal="center" vertical="center"/>
    </xf>
    <xf numFmtId="0" fontId="25" fillId="3" borderId="36" xfId="0" applyFont="1" applyFill="1" applyBorder="1" applyAlignment="1">
      <alignment horizontal="center" vertical="center"/>
    </xf>
    <xf numFmtId="0" fontId="25" fillId="3" borderId="3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2" borderId="0" xfId="0" applyFont="1" applyFill="1" applyBorder="1" applyAlignment="1">
      <alignment horizontal="center" vertical="center"/>
    </xf>
    <xf numFmtId="0" fontId="16" fillId="3" borderId="7" xfId="0" applyFont="1" applyFill="1" applyBorder="1" applyAlignment="1">
      <alignment horizontal="center" vertical="center"/>
    </xf>
    <xf numFmtId="0" fontId="16" fillId="2" borderId="11" xfId="1" applyFont="1" applyFill="1" applyBorder="1" applyAlignment="1">
      <alignment vertical="center"/>
    </xf>
    <xf numFmtId="0" fontId="0" fillId="2" borderId="0" xfId="0" applyFill="1" applyAlignment="1">
      <alignment horizontal="center" vertical="center"/>
    </xf>
    <xf numFmtId="0" fontId="16" fillId="2" borderId="7" xfId="1" applyFont="1" applyFill="1" applyBorder="1" applyAlignment="1">
      <alignment vertical="center"/>
    </xf>
    <xf numFmtId="0" fontId="16" fillId="2" borderId="0" xfId="1" applyFont="1" applyFill="1" applyBorder="1" applyAlignment="1">
      <alignment vertical="center"/>
    </xf>
    <xf numFmtId="0" fontId="3" fillId="6" borderId="7" xfId="0" applyFont="1" applyFill="1" applyBorder="1" applyAlignment="1">
      <alignment horizontal="center" vertical="center"/>
    </xf>
    <xf numFmtId="0" fontId="25" fillId="6" borderId="36" xfId="0" applyFont="1" applyFill="1" applyBorder="1" applyAlignment="1">
      <alignment horizontal="center" vertical="center"/>
    </xf>
    <xf numFmtId="0" fontId="25" fillId="6" borderId="37" xfId="0" applyFont="1" applyFill="1" applyBorder="1" applyAlignment="1">
      <alignment horizontal="center" vertical="center" wrapText="1"/>
    </xf>
    <xf numFmtId="0" fontId="16" fillId="6" borderId="7" xfId="0" applyFont="1" applyFill="1" applyBorder="1" applyAlignment="1">
      <alignment horizontal="center" vertical="center"/>
    </xf>
    <xf numFmtId="0" fontId="13" fillId="2" borderId="0" xfId="0" applyFont="1" applyFill="1" applyAlignment="1">
      <alignment horizontal="left" vertical="center"/>
    </xf>
    <xf numFmtId="0" fontId="13" fillId="2" borderId="0" xfId="0" applyFont="1" applyFill="1" applyAlignment="1">
      <alignment horizontal="left" vertical="center"/>
    </xf>
    <xf numFmtId="0" fontId="6" fillId="2" borderId="7" xfId="1" applyFont="1" applyFill="1" applyBorder="1" applyAlignment="1">
      <alignment horizontal="left" vertical="center"/>
    </xf>
    <xf numFmtId="0" fontId="6" fillId="2" borderId="0" xfId="1" applyFont="1" applyFill="1" applyBorder="1" applyAlignment="1">
      <alignment horizontal="left" vertical="center"/>
    </xf>
    <xf numFmtId="0" fontId="5" fillId="3" borderId="11" xfId="1" applyFont="1" applyFill="1" applyBorder="1" applyAlignment="1">
      <alignment horizontal="left" vertical="center"/>
    </xf>
    <xf numFmtId="0" fontId="5" fillId="3" borderId="38" xfId="1" applyFont="1" applyFill="1" applyBorder="1" applyAlignment="1">
      <alignment horizontal="left" vertical="center"/>
    </xf>
    <xf numFmtId="0" fontId="6" fillId="2" borderId="0" xfId="0" applyFont="1" applyFill="1" applyBorder="1" applyAlignment="1">
      <alignment vertical="center"/>
    </xf>
    <xf numFmtId="0" fontId="13" fillId="2" borderId="0" xfId="0" applyFont="1" applyFill="1" applyAlignment="1">
      <alignment horizontal="left" vertical="center"/>
    </xf>
    <xf numFmtId="0" fontId="13" fillId="2" borderId="0" xfId="0" applyFont="1" applyFill="1" applyAlignment="1">
      <alignment horizontal="left" vertical="center"/>
    </xf>
    <xf numFmtId="0" fontId="31" fillId="2" borderId="0" xfId="0" applyFont="1" applyFill="1"/>
    <xf numFmtId="0" fontId="19" fillId="3" borderId="0" xfId="0" applyFont="1" applyFill="1" applyAlignment="1">
      <alignment horizontal="left" vertical="top" wrapText="1"/>
    </xf>
    <xf numFmtId="0" fontId="13" fillId="2" borderId="0" xfId="0" applyFont="1" applyFill="1" applyAlignment="1">
      <alignment horizontal="left" vertical="center"/>
    </xf>
    <xf numFmtId="0" fontId="0" fillId="2" borderId="9" xfId="0" applyFill="1" applyBorder="1" applyAlignment="1">
      <alignment horizontal="center"/>
    </xf>
    <xf numFmtId="0" fontId="0" fillId="2" borderId="32" xfId="0" applyFill="1" applyBorder="1" applyAlignment="1">
      <alignment horizontal="center"/>
    </xf>
    <xf numFmtId="0" fontId="0" fillId="2" borderId="10" xfId="0" applyFill="1" applyBorder="1" applyAlignment="1">
      <alignment horizontal="center"/>
    </xf>
    <xf numFmtId="0" fontId="0" fillId="2" borderId="35" xfId="0" applyFill="1" applyBorder="1" applyAlignment="1">
      <alignment horizontal="center"/>
    </xf>
    <xf numFmtId="0" fontId="0" fillId="2" borderId="26" xfId="0" applyFill="1" applyBorder="1" applyAlignment="1">
      <alignment horizontal="center"/>
    </xf>
    <xf numFmtId="0" fontId="0" fillId="2" borderId="34" xfId="0" applyFill="1" applyBorder="1" applyAlignment="1">
      <alignment horizont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2" fillId="5" borderId="27" xfId="0" applyFont="1" applyFill="1" applyBorder="1" applyAlignment="1">
      <alignment horizontal="center" vertical="center"/>
    </xf>
    <xf numFmtId="0" fontId="12" fillId="5" borderId="28" xfId="0" applyFont="1" applyFill="1" applyBorder="1" applyAlignment="1">
      <alignment horizontal="center" vertical="center"/>
    </xf>
    <xf numFmtId="0" fontId="12" fillId="5" borderId="29" xfId="0" applyFont="1" applyFill="1" applyBorder="1" applyAlignment="1">
      <alignment horizontal="center" vertical="center"/>
    </xf>
    <xf numFmtId="0" fontId="11" fillId="0" borderId="31" xfId="0" applyFont="1" applyBorder="1" applyAlignment="1">
      <alignment horizontal="center" vertical="center"/>
    </xf>
    <xf numFmtId="0" fontId="11" fillId="0" borderId="25"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17318</xdr:colOff>
      <xdr:row>19</xdr:row>
      <xdr:rowOff>17317</xdr:rowOff>
    </xdr:from>
    <xdr:to>
      <xdr:col>5</xdr:col>
      <xdr:colOff>207818</xdr:colOff>
      <xdr:row>23</xdr:row>
      <xdr:rowOff>86590</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268432" y="3818658"/>
          <a:ext cx="2493818" cy="72736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207820</xdr:colOff>
      <xdr:row>1</xdr:row>
      <xdr:rowOff>17316</xdr:rowOff>
    </xdr:from>
    <xdr:to>
      <xdr:col>17</xdr:col>
      <xdr:colOff>320388</xdr:colOff>
      <xdr:row>6</xdr:row>
      <xdr:rowOff>138544</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6909956" y="259771"/>
          <a:ext cx="2381250" cy="72736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207820</xdr:colOff>
      <xdr:row>1</xdr:row>
      <xdr:rowOff>17316</xdr:rowOff>
    </xdr:from>
    <xdr:to>
      <xdr:col>17</xdr:col>
      <xdr:colOff>346366</xdr:colOff>
      <xdr:row>5</xdr:row>
      <xdr:rowOff>173180</xdr:rowOff>
    </xdr:to>
    <xdr:pic>
      <xdr:nvPicPr>
        <xdr:cNvPr id="5"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6894370" y="255441"/>
          <a:ext cx="2369993" cy="72130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207818</xdr:colOff>
      <xdr:row>15</xdr:row>
      <xdr:rowOff>129887</xdr:rowOff>
    </xdr:from>
    <xdr:to>
      <xdr:col>5</xdr:col>
      <xdr:colOff>303068</xdr:colOff>
      <xdr:row>20</xdr:row>
      <xdr:rowOff>34638</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58932" y="2286001"/>
          <a:ext cx="2381250" cy="72736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43294</xdr:colOff>
      <xdr:row>3</xdr:row>
      <xdr:rowOff>147211</xdr:rowOff>
    </xdr:from>
    <xdr:to>
      <xdr:col>17</xdr:col>
      <xdr:colOff>692578</xdr:colOff>
      <xdr:row>7</xdr:row>
      <xdr:rowOff>51954</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l="8489" r="47155"/>
        <a:stretch>
          <a:fillRect/>
        </a:stretch>
      </xdr:blipFill>
      <xdr:spPr bwMode="auto">
        <a:xfrm>
          <a:off x="7429499" y="770666"/>
          <a:ext cx="2233897" cy="63210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95250</xdr:colOff>
      <xdr:row>1</xdr:row>
      <xdr:rowOff>17318</xdr:rowOff>
    </xdr:from>
    <xdr:to>
      <xdr:col>15</xdr:col>
      <xdr:colOff>285750</xdr:colOff>
      <xdr:row>6</xdr:row>
      <xdr:rowOff>1</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5498523" y="363682"/>
          <a:ext cx="2381250" cy="72736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9</xdr:col>
      <xdr:colOff>1209675</xdr:colOff>
      <xdr:row>3</xdr:row>
      <xdr:rowOff>66675</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47651" y="0"/>
          <a:ext cx="4533899" cy="638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207820</xdr:colOff>
      <xdr:row>1</xdr:row>
      <xdr:rowOff>17316</xdr:rowOff>
    </xdr:from>
    <xdr:to>
      <xdr:col>17</xdr:col>
      <xdr:colOff>129888</xdr:colOff>
      <xdr:row>6</xdr:row>
      <xdr:rowOff>138544</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6894370" y="255441"/>
          <a:ext cx="2274743" cy="72130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219076</xdr:colOff>
      <xdr:row>0</xdr:row>
      <xdr:rowOff>1</xdr:rowOff>
    </xdr:from>
    <xdr:to>
      <xdr:col>9</xdr:col>
      <xdr:colOff>309995</xdr:colOff>
      <xdr:row>3</xdr:row>
      <xdr:rowOff>9525</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19076" y="1"/>
          <a:ext cx="3562349" cy="58102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U29"/>
  <sheetViews>
    <sheetView zoomScale="110" zoomScaleNormal="110" workbookViewId="0">
      <selection activeCell="G30" sqref="G30"/>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75">
      <c r="A1" s="21"/>
      <c r="B1" s="95" t="s">
        <v>78</v>
      </c>
      <c r="C1" s="21"/>
      <c r="D1" s="21"/>
      <c r="E1" s="21"/>
      <c r="F1" s="21"/>
      <c r="G1" s="21"/>
      <c r="H1" s="21"/>
      <c r="I1" s="21"/>
      <c r="J1" s="21"/>
      <c r="K1" s="21"/>
      <c r="L1" s="21"/>
      <c r="M1" s="21"/>
      <c r="N1" s="21"/>
      <c r="O1" s="21"/>
      <c r="P1" s="21"/>
      <c r="Q1" s="21"/>
      <c r="R1" s="21"/>
      <c r="S1" s="21"/>
      <c r="T1" s="21"/>
      <c r="U1" s="21"/>
    </row>
    <row r="2" spans="1:21" ht="7.5" customHeight="1">
      <c r="A2" s="21"/>
      <c r="B2" s="21"/>
      <c r="C2" s="21"/>
      <c r="D2" s="21"/>
      <c r="E2" s="21"/>
      <c r="F2" s="21"/>
      <c r="G2" s="21"/>
      <c r="H2" s="21"/>
      <c r="I2" s="21"/>
      <c r="J2" s="21"/>
      <c r="K2" s="21"/>
      <c r="L2" s="21"/>
      <c r="M2" s="21"/>
      <c r="N2" s="21"/>
      <c r="O2" s="21"/>
      <c r="P2" s="21"/>
      <c r="Q2" s="21"/>
      <c r="R2" s="21"/>
      <c r="S2" s="21"/>
      <c r="T2" s="21"/>
      <c r="U2" s="21"/>
    </row>
    <row r="3" spans="1:21" ht="12.95" customHeight="1">
      <c r="A3" s="21"/>
      <c r="B3" s="67" t="s">
        <v>8</v>
      </c>
      <c r="C3" s="21"/>
      <c r="D3" s="21"/>
      <c r="E3" s="21"/>
      <c r="F3" s="96"/>
      <c r="G3" s="21"/>
      <c r="H3" s="21"/>
      <c r="I3" s="21"/>
      <c r="J3" s="21"/>
      <c r="K3" s="21"/>
      <c r="L3" s="21"/>
      <c r="M3" s="21"/>
      <c r="N3" s="21"/>
      <c r="O3" s="21"/>
      <c r="P3" s="21"/>
      <c r="Q3" s="21"/>
      <c r="R3" s="21"/>
      <c r="S3" s="21"/>
      <c r="T3" s="21"/>
      <c r="U3" s="21"/>
    </row>
    <row r="4" spans="1:21" ht="8.25" customHeight="1">
      <c r="A4" s="21"/>
      <c r="B4" s="49"/>
      <c r="C4" s="21"/>
      <c r="D4" s="21"/>
      <c r="E4" s="21"/>
      <c r="F4" s="50"/>
      <c r="G4" s="21"/>
      <c r="H4" s="21"/>
      <c r="I4" s="21"/>
      <c r="J4" s="51"/>
      <c r="K4" s="21"/>
      <c r="L4" s="21"/>
      <c r="M4" s="21"/>
      <c r="N4" s="21"/>
      <c r="O4" s="21"/>
      <c r="P4" s="21"/>
      <c r="Q4" s="21"/>
      <c r="R4" s="21"/>
      <c r="S4" s="21"/>
      <c r="T4" s="21"/>
      <c r="U4" s="21"/>
    </row>
    <row r="5" spans="1:21" ht="12.95" customHeight="1">
      <c r="A5" s="21"/>
      <c r="B5" s="51" t="s">
        <v>71</v>
      </c>
      <c r="C5" s="21"/>
      <c r="D5" s="21"/>
      <c r="E5" s="21"/>
      <c r="F5" s="50"/>
      <c r="G5" s="21"/>
      <c r="H5" s="21"/>
      <c r="I5" s="21"/>
      <c r="J5" s="51"/>
      <c r="K5" s="21"/>
      <c r="L5" s="21"/>
      <c r="M5" s="21"/>
      <c r="N5" s="21"/>
      <c r="O5" s="21"/>
      <c r="P5" s="21"/>
      <c r="Q5" s="21"/>
      <c r="R5" s="21"/>
      <c r="S5" s="21"/>
      <c r="T5" s="21"/>
      <c r="U5" s="21"/>
    </row>
    <row r="6" spans="1:21" ht="12.95" customHeight="1">
      <c r="A6" s="21"/>
      <c r="B6" s="49"/>
      <c r="C6" s="21"/>
      <c r="D6" s="21"/>
      <c r="E6" s="21"/>
      <c r="F6" s="50"/>
      <c r="G6" s="21"/>
      <c r="H6" s="21"/>
      <c r="I6" s="21"/>
      <c r="J6" s="51"/>
      <c r="K6" s="21"/>
      <c r="L6" s="21"/>
      <c r="M6" s="21"/>
      <c r="N6" s="21"/>
      <c r="O6" s="21"/>
      <c r="P6" s="21"/>
      <c r="Q6" s="21"/>
      <c r="R6" s="21"/>
      <c r="S6" s="21"/>
      <c r="T6" s="21"/>
      <c r="U6" s="21"/>
    </row>
    <row r="7" spans="1:21" ht="12.95" customHeight="1">
      <c r="A7" s="21"/>
      <c r="B7" s="91" t="s">
        <v>55</v>
      </c>
      <c r="C7" s="92"/>
      <c r="D7" s="92"/>
      <c r="E7" s="92"/>
      <c r="F7" s="92"/>
      <c r="G7" s="92"/>
      <c r="H7" s="92"/>
      <c r="I7" s="92"/>
      <c r="J7" s="92"/>
      <c r="K7" s="92"/>
      <c r="L7" s="88"/>
      <c r="M7" s="21"/>
      <c r="N7" s="21"/>
      <c r="O7" s="21"/>
      <c r="P7" s="21"/>
      <c r="Q7" s="21"/>
      <c r="R7" s="21"/>
      <c r="S7" s="21"/>
      <c r="T7" s="21"/>
      <c r="U7" s="21"/>
    </row>
    <row r="8" spans="1:21" ht="12.95" customHeight="1">
      <c r="A8" s="21"/>
      <c r="B8" s="91" t="s">
        <v>56</v>
      </c>
      <c r="C8" s="92"/>
      <c r="D8" s="92"/>
      <c r="E8" s="92"/>
      <c r="F8" s="92"/>
      <c r="G8" s="92"/>
      <c r="H8" s="92"/>
      <c r="I8" s="92"/>
      <c r="J8" s="92"/>
      <c r="K8" s="92"/>
      <c r="L8" s="88"/>
      <c r="M8" s="21"/>
      <c r="N8" s="21"/>
      <c r="O8" s="21"/>
      <c r="P8" s="21"/>
      <c r="Q8" s="21"/>
      <c r="R8" s="21"/>
      <c r="S8" s="21"/>
      <c r="T8" s="21"/>
      <c r="U8" s="21"/>
    </row>
    <row r="9" spans="1:21" ht="12.95" customHeight="1">
      <c r="A9" s="21"/>
      <c r="B9" s="91" t="s">
        <v>57</v>
      </c>
      <c r="C9" s="92"/>
      <c r="D9" s="92"/>
      <c r="E9" s="92"/>
      <c r="F9" s="92"/>
      <c r="G9" s="92"/>
      <c r="H9" s="92"/>
      <c r="I9" s="92"/>
      <c r="J9" s="92"/>
      <c r="K9" s="92"/>
      <c r="L9" s="88"/>
      <c r="M9" s="21"/>
      <c r="N9" s="21"/>
      <c r="O9" s="21"/>
      <c r="P9" s="21"/>
      <c r="Q9" s="21"/>
      <c r="R9" s="21"/>
      <c r="S9" s="21"/>
      <c r="T9" s="21"/>
      <c r="U9" s="21"/>
    </row>
    <row r="10" spans="1:21" ht="12.95" customHeight="1">
      <c r="A10" s="21"/>
      <c r="B10" s="49"/>
      <c r="C10" s="21"/>
      <c r="D10" s="21"/>
      <c r="E10" s="21"/>
      <c r="F10" s="50"/>
      <c r="G10" s="21"/>
      <c r="H10" s="21"/>
      <c r="I10" s="21"/>
      <c r="J10" s="51"/>
      <c r="K10" s="21"/>
      <c r="L10" s="21"/>
      <c r="M10" s="21"/>
      <c r="N10" s="21"/>
      <c r="O10" s="21"/>
      <c r="P10" s="21"/>
      <c r="Q10" s="21"/>
      <c r="R10" s="21"/>
      <c r="S10" s="21"/>
      <c r="T10" s="21"/>
      <c r="U10" s="21"/>
    </row>
    <row r="11" spans="1:21" ht="12.95" customHeight="1" thickBot="1">
      <c r="A11" s="21"/>
      <c r="B11" s="21"/>
      <c r="C11" s="21"/>
      <c r="D11" s="21"/>
      <c r="E11" s="21"/>
      <c r="F11" s="21"/>
      <c r="G11" s="21"/>
      <c r="H11" s="21"/>
      <c r="I11" s="21"/>
      <c r="J11" s="21"/>
      <c r="K11" s="21"/>
      <c r="L11" s="21"/>
      <c r="M11" s="21"/>
      <c r="N11" s="21"/>
      <c r="O11" s="21"/>
      <c r="P11" s="21"/>
      <c r="Q11" s="21"/>
      <c r="R11" s="21"/>
      <c r="S11" s="21"/>
      <c r="T11" s="21"/>
      <c r="U11" s="21"/>
    </row>
    <row r="12" spans="1:21" s="14" customFormat="1" ht="12.95" customHeight="1" thickBot="1">
      <c r="A12" s="22"/>
      <c r="B12" s="4" t="s">
        <v>9</v>
      </c>
      <c r="C12" s="62" t="s">
        <v>2</v>
      </c>
      <c r="D12" s="63" t="s">
        <v>0</v>
      </c>
      <c r="E12" s="64" t="s">
        <v>1</v>
      </c>
      <c r="F12" s="64" t="s">
        <v>3</v>
      </c>
      <c r="G12" s="65" t="s">
        <v>4</v>
      </c>
      <c r="H12" s="66" t="s">
        <v>5</v>
      </c>
      <c r="I12" s="48"/>
      <c r="J12" s="20" t="s">
        <v>58</v>
      </c>
      <c r="K12" s="23"/>
      <c r="L12" s="12"/>
      <c r="M12" s="93"/>
      <c r="N12" s="48"/>
      <c r="O12" s="48"/>
      <c r="P12" s="20" t="s">
        <v>61</v>
      </c>
      <c r="Q12" s="23"/>
      <c r="R12" s="12"/>
      <c r="S12" s="13"/>
      <c r="U12" s="48"/>
    </row>
    <row r="13" spans="1:21" s="14" customFormat="1" ht="12.95" customHeight="1">
      <c r="A13" s="1">
        <v>1</v>
      </c>
      <c r="B13" s="24" t="s">
        <v>25</v>
      </c>
      <c r="C13" s="25">
        <f>COUNT(M13,N17,M21,T14,T17)</f>
        <v>0</v>
      </c>
      <c r="D13" s="26">
        <f>IF(M13&gt;N13,1,0)+IF(N17&gt;M17,1,0)+IF(M21&gt;N21,1,0)+IF(T14&gt;S14,1,0)+IF(T17&gt;S17,1,0)</f>
        <v>0</v>
      </c>
      <c r="E13" s="26">
        <f>IF(M13&lt;N13,1,0)+IF(N17&lt;M17,1,0)+IF(M21&lt;N21,1,0)+IF(T14&lt;S14,1,0)+IF(T17&lt;S17,1,0)</f>
        <v>0</v>
      </c>
      <c r="F13" s="26">
        <f>SUM(M13+N17+M21+S14+T17)</f>
        <v>0</v>
      </c>
      <c r="G13" s="26">
        <f>VALUE(N13+M17+N21+T14+S17)</f>
        <v>0</v>
      </c>
      <c r="H13" s="27">
        <f t="shared" ref="H13:H18" si="0">AVERAGE(F13-G13)</f>
        <v>0</v>
      </c>
      <c r="I13" s="48"/>
      <c r="J13" s="9" t="str">
        <f>B13</f>
        <v>GLOBAL TC</v>
      </c>
      <c r="K13" s="29" t="s">
        <v>6</v>
      </c>
      <c r="L13" s="131" t="str">
        <f>B18</f>
        <v>CT MANACOR</v>
      </c>
      <c r="M13" s="79"/>
      <c r="N13" s="79"/>
      <c r="O13" s="48"/>
      <c r="P13" s="9" t="str">
        <f>B17</f>
        <v>AD SES PUNTETES "A"</v>
      </c>
      <c r="Q13" s="29" t="s">
        <v>6</v>
      </c>
      <c r="R13" s="9" t="str">
        <f>B16</f>
        <v>CT LA PURISIMA</v>
      </c>
      <c r="S13" s="11"/>
      <c r="T13" s="11"/>
      <c r="U13" s="48"/>
    </row>
    <row r="14" spans="1:21" s="14" customFormat="1" ht="12.95" customHeight="1">
      <c r="A14" s="2">
        <v>2</v>
      </c>
      <c r="B14" s="30" t="s">
        <v>52</v>
      </c>
      <c r="C14" s="31">
        <f>COUNT(M14,N18,M22,T15,S17)</f>
        <v>0</v>
      </c>
      <c r="D14" s="31">
        <f>IF(M14&gt;N14,1,0)+IF(N18&gt;M18,1,0)+IF(M22&gt;N22,1,0)+IF(T15&gt;S15,1,0)+IF(S17&gt;T17,1,0)</f>
        <v>0</v>
      </c>
      <c r="E14" s="31">
        <f>IF(M14&lt;N14,1,0)+IF(N18&lt;M18,1,0)+IF(M22&lt;N22,1,0)+IF(T15&lt;S15,1,0)+IF(S17&lt;T17,1,0)</f>
        <v>0</v>
      </c>
      <c r="F14" s="31">
        <f>VALUE(M14+N18+M22+T15+S17)</f>
        <v>0</v>
      </c>
      <c r="G14" s="31">
        <f>VALUE(N14+M18+N22+S15+T17)</f>
        <v>0</v>
      </c>
      <c r="H14" s="32">
        <f t="shared" si="0"/>
        <v>0</v>
      </c>
      <c r="I14" s="48"/>
      <c r="J14" s="9" t="str">
        <f>B14</f>
        <v>OPEN MARRATXI</v>
      </c>
      <c r="K14" s="29" t="s">
        <v>6</v>
      </c>
      <c r="L14" s="10" t="str">
        <f>B17</f>
        <v>AD SES PUNTETES "A"</v>
      </c>
      <c r="M14" s="11"/>
      <c r="N14" s="11"/>
      <c r="O14" s="48"/>
      <c r="P14" s="10" t="str">
        <f>B13</f>
        <v>GLOBAL TC</v>
      </c>
      <c r="Q14" s="29" t="s">
        <v>6</v>
      </c>
      <c r="R14" s="9" t="str">
        <f>B15</f>
        <v>ES CENTRE TyP</v>
      </c>
      <c r="S14" s="11"/>
      <c r="T14" s="11"/>
      <c r="U14" s="48"/>
    </row>
    <row r="15" spans="1:21" s="14" customFormat="1" ht="12.95" customHeight="1">
      <c r="A15" s="2">
        <v>3</v>
      </c>
      <c r="B15" s="30" t="s">
        <v>53</v>
      </c>
      <c r="C15" s="31">
        <f>COUNT(M15,N19,N22,S14,S19)</f>
        <v>0</v>
      </c>
      <c r="D15" s="31">
        <f>IF(M15&gt;N15,1,0)+IF(N19&gt;M19,1,0)+IF(N22&gt;M22,1,0)+IF(T14&gt;S14,1,0)+IF(S19&gt;T19,1,0)</f>
        <v>0</v>
      </c>
      <c r="E15" s="33">
        <f>IF(M15&lt;N15,1,0)+IF(N19&lt;M19,1,0)+IF(N22&lt;M22,1,0)+IF(T14&lt;S14,1,0)+IF(S19&lt;T19,1,0)</f>
        <v>0</v>
      </c>
      <c r="F15" s="31">
        <f>VALUE(M15+N19+N22+T14+S19)</f>
        <v>0</v>
      </c>
      <c r="G15" s="31">
        <f>VALUE(N15+M19+M22+S14+T19)</f>
        <v>0</v>
      </c>
      <c r="H15" s="32">
        <f t="shared" si="0"/>
        <v>0</v>
      </c>
      <c r="I15" s="48"/>
      <c r="J15" s="9" t="str">
        <f>B15</f>
        <v>ES CENTRE TyP</v>
      </c>
      <c r="K15" s="29" t="s">
        <v>6</v>
      </c>
      <c r="L15" s="10" t="str">
        <f>B16</f>
        <v>CT LA PURISIMA</v>
      </c>
      <c r="M15" s="11"/>
      <c r="N15" s="11"/>
      <c r="O15" s="48"/>
      <c r="P15" s="131" t="str">
        <f>B18</f>
        <v>CT MANACOR</v>
      </c>
      <c r="Q15" s="29" t="s">
        <v>6</v>
      </c>
      <c r="R15" s="80" t="str">
        <f>B14</f>
        <v>OPEN MARRATXI</v>
      </c>
      <c r="S15" s="79"/>
      <c r="T15" s="79"/>
      <c r="U15" s="48"/>
    </row>
    <row r="16" spans="1:21" s="14" customFormat="1" ht="12.95" customHeight="1">
      <c r="A16" s="5">
        <v>4</v>
      </c>
      <c r="B16" s="30" t="s">
        <v>38</v>
      </c>
      <c r="C16" s="31">
        <f>COUNT(N15,M18,N21,T13,S18)</f>
        <v>0</v>
      </c>
      <c r="D16" s="31">
        <f>IF(N15&gt;M15,1,0)+IF(M18&gt;N18,1,0)+IF(N21&gt;M21,1,0)+IF(T13&gt;S13,1,0)+IF(S18&gt;T18,1,0)</f>
        <v>0</v>
      </c>
      <c r="E16" s="31">
        <f>IF(N15&lt;M15,1,0)+IF(M18&lt;N18,1,0)+IF(N21&lt;M21,1,0)+IF(T13&lt;S13,1,0)+IF(S18&lt;T18,1,0)</f>
        <v>0</v>
      </c>
      <c r="F16" s="31">
        <f>VALUE(N15+M18+N21+T13+S18)</f>
        <v>0</v>
      </c>
      <c r="G16" s="31">
        <f>VALUE(M15+N18+M21+S13+T18)</f>
        <v>0</v>
      </c>
      <c r="H16" s="32">
        <f t="shared" si="0"/>
        <v>0</v>
      </c>
      <c r="I16" s="48"/>
      <c r="J16" s="20" t="s">
        <v>59</v>
      </c>
      <c r="K16" s="23"/>
      <c r="L16" s="12"/>
      <c r="M16" s="13"/>
      <c r="O16" s="48"/>
      <c r="P16" s="20" t="s">
        <v>63</v>
      </c>
      <c r="Q16" s="23"/>
      <c r="R16" s="12"/>
      <c r="S16" s="13"/>
      <c r="U16" s="48"/>
    </row>
    <row r="17" spans="1:21" s="14" customFormat="1" ht="12.95" customHeight="1">
      <c r="A17" s="5">
        <v>5</v>
      </c>
      <c r="B17" s="30" t="s">
        <v>54</v>
      </c>
      <c r="C17" s="31">
        <f>COUNT(N14,M17,N23,S13,T19)</f>
        <v>0</v>
      </c>
      <c r="D17" s="31">
        <f>IF(N14&gt;M14,1,0)+IF(M17&gt;N17,1,0)+IF(N23&gt;M23,1,0)+IF(S13&gt;T13,1,0)+IF(T19&gt;S19,1,0)</f>
        <v>0</v>
      </c>
      <c r="E17" s="31">
        <f>IF(N14&lt;M14,1,0)+IF(M17&lt;N17,1,0)+IF(N23&lt;M23,1,0)+IF(S13&lt;T13,1,0)+IF(T19&lt;S19,1,0)</f>
        <v>0</v>
      </c>
      <c r="F17" s="31">
        <f>VALUE(N14+M17+N23+S13+T19)</f>
        <v>0</v>
      </c>
      <c r="G17" s="31">
        <f>VALUE(M14+N17+M23+T13+S19)</f>
        <v>0</v>
      </c>
      <c r="H17" s="32">
        <f t="shared" si="0"/>
        <v>0</v>
      </c>
      <c r="I17" s="48"/>
      <c r="J17" s="9" t="str">
        <f>B17</f>
        <v>AD SES PUNTETES "A"</v>
      </c>
      <c r="K17" s="29" t="s">
        <v>6</v>
      </c>
      <c r="L17" s="15" t="str">
        <f>B13</f>
        <v>GLOBAL TC</v>
      </c>
      <c r="M17" s="11"/>
      <c r="N17" s="11"/>
      <c r="O17" s="48"/>
      <c r="P17" s="9" t="str">
        <f>B14</f>
        <v>OPEN MARRATXI</v>
      </c>
      <c r="Q17" s="29" t="s">
        <v>6</v>
      </c>
      <c r="R17" s="9" t="str">
        <f>B13</f>
        <v>GLOBAL TC</v>
      </c>
      <c r="S17" s="11"/>
      <c r="T17" s="11"/>
      <c r="U17" s="48"/>
    </row>
    <row r="18" spans="1:21" s="14" customFormat="1" ht="12.95" customHeight="1" thickBot="1">
      <c r="A18" s="5">
        <v>6</v>
      </c>
      <c r="B18" s="30" t="s">
        <v>33</v>
      </c>
      <c r="C18" s="35">
        <f>COUNT(N13,M19,M23,S15,T18)</f>
        <v>0</v>
      </c>
      <c r="D18" s="35">
        <f>IF(N13&gt;M13,1,0)+IF(M19&gt;N19,1,0)+IF(M23&gt;N23,1,0)+IF(S15&gt;T15,1,0)+IF(T18&gt;S18,1,0)</f>
        <v>0</v>
      </c>
      <c r="E18" s="35">
        <f>IF(N13&lt;M13,1,0)+IF(M19&lt;N19,1,0)+IF(M23&lt;N23,1,0)+IF(S15&lt;T15,1,0)+IF(T18&lt;S18,1,0)</f>
        <v>0</v>
      </c>
      <c r="F18" s="35">
        <f>VALUE(N13+M19+M23+S15+T18)</f>
        <v>0</v>
      </c>
      <c r="G18" s="35">
        <f>VALUE(M13+N19+N23+T15+S18)</f>
        <v>0</v>
      </c>
      <c r="H18" s="36">
        <f t="shared" si="0"/>
        <v>0</v>
      </c>
      <c r="I18" s="48"/>
      <c r="J18" s="9" t="str">
        <f>B16</f>
        <v>CT LA PURISIMA</v>
      </c>
      <c r="K18" s="29" t="s">
        <v>6</v>
      </c>
      <c r="L18" s="15" t="str">
        <f>B14</f>
        <v>OPEN MARRATXI</v>
      </c>
      <c r="M18" s="11"/>
      <c r="N18" s="11"/>
      <c r="O18" s="48"/>
      <c r="P18" s="9" t="str">
        <f>B16</f>
        <v>CT LA PURISIMA</v>
      </c>
      <c r="Q18" s="29" t="s">
        <v>6</v>
      </c>
      <c r="R18" s="131" t="str">
        <f>B18</f>
        <v>CT MANACOR</v>
      </c>
      <c r="S18" s="79"/>
      <c r="T18" s="79"/>
      <c r="U18" s="48"/>
    </row>
    <row r="19" spans="1:21" s="14" customFormat="1" ht="12.95" customHeight="1">
      <c r="A19" s="48"/>
      <c r="B19" s="48"/>
      <c r="C19" s="48"/>
      <c r="D19" s="48"/>
      <c r="E19" s="48"/>
      <c r="F19" s="48"/>
      <c r="G19" s="48"/>
      <c r="H19" s="48"/>
      <c r="I19" s="48"/>
      <c r="J19" s="131" t="str">
        <f>B18</f>
        <v>CT MANACOR</v>
      </c>
      <c r="K19" s="29" t="s">
        <v>6</v>
      </c>
      <c r="L19" s="15" t="str">
        <f>B15</f>
        <v>ES CENTRE TyP</v>
      </c>
      <c r="M19" s="79"/>
      <c r="N19" s="79"/>
      <c r="O19" s="48"/>
      <c r="P19" s="9" t="str">
        <f>B15</f>
        <v>ES CENTRE TyP</v>
      </c>
      <c r="Q19" s="29" t="s">
        <v>6</v>
      </c>
      <c r="R19" s="15" t="str">
        <f>B17</f>
        <v>AD SES PUNTETES "A"</v>
      </c>
      <c r="S19" s="11"/>
      <c r="T19" s="11"/>
      <c r="U19" s="48"/>
    </row>
    <row r="20" spans="1:21" ht="12.95" customHeight="1">
      <c r="A20" s="48"/>
      <c r="B20" s="48"/>
      <c r="C20" s="48"/>
      <c r="D20" s="48"/>
      <c r="E20" s="48"/>
      <c r="F20" s="48"/>
      <c r="G20" s="48"/>
      <c r="H20" s="48"/>
      <c r="I20" s="48"/>
      <c r="J20" s="20" t="s">
        <v>62</v>
      </c>
      <c r="K20" s="23"/>
      <c r="L20" s="12"/>
      <c r="M20" s="13"/>
      <c r="N20" s="14"/>
      <c r="O20" s="48"/>
      <c r="P20" s="38"/>
      <c r="Q20" s="38"/>
      <c r="R20" s="38"/>
      <c r="S20" s="94"/>
      <c r="T20" s="94"/>
      <c r="U20" s="21"/>
    </row>
    <row r="21" spans="1:21" ht="12.95" customHeight="1">
      <c r="A21" s="48"/>
      <c r="B21" s="48"/>
      <c r="C21" s="48"/>
      <c r="D21" s="48"/>
      <c r="E21" s="48"/>
      <c r="F21" s="48"/>
      <c r="G21" s="48"/>
      <c r="H21" s="48"/>
      <c r="I21" s="48"/>
      <c r="J21" s="9" t="str">
        <f>B13</f>
        <v>GLOBAL TC</v>
      </c>
      <c r="K21" s="29" t="s">
        <v>6</v>
      </c>
      <c r="L21" s="9" t="str">
        <f>B16</f>
        <v>CT LA PURISIMA</v>
      </c>
      <c r="M21" s="11"/>
      <c r="N21" s="11"/>
      <c r="O21" s="48"/>
      <c r="P21" s="48"/>
      <c r="Q21" s="48"/>
      <c r="R21" s="48"/>
      <c r="S21" s="48"/>
      <c r="T21" s="48"/>
      <c r="U21" s="21"/>
    </row>
    <row r="22" spans="1:21" ht="12.95" customHeight="1">
      <c r="A22" s="48"/>
      <c r="B22" s="48"/>
      <c r="C22" s="48"/>
      <c r="D22" s="48"/>
      <c r="E22" s="48"/>
      <c r="F22" s="48"/>
      <c r="G22" s="48"/>
      <c r="H22" s="48"/>
      <c r="I22" s="48"/>
      <c r="J22" s="10" t="str">
        <f>B14</f>
        <v>OPEN MARRATXI</v>
      </c>
      <c r="K22" s="29" t="s">
        <v>6</v>
      </c>
      <c r="L22" s="9" t="str">
        <f>B15</f>
        <v>ES CENTRE TyP</v>
      </c>
      <c r="M22" s="11"/>
      <c r="N22" s="11"/>
      <c r="O22" s="48"/>
      <c r="P22" s="48"/>
      <c r="Q22" s="48"/>
      <c r="R22" s="48"/>
      <c r="S22" s="48"/>
      <c r="T22" s="48"/>
      <c r="U22" s="21"/>
    </row>
    <row r="23" spans="1:21" ht="12.95" customHeight="1">
      <c r="A23" s="48"/>
      <c r="B23" s="48"/>
      <c r="C23" s="48"/>
      <c r="D23" s="48"/>
      <c r="E23" s="48"/>
      <c r="F23" s="48"/>
      <c r="G23" s="48"/>
      <c r="H23" s="48"/>
      <c r="I23" s="48"/>
      <c r="J23" s="131" t="str">
        <f>B18</f>
        <v>CT MANACOR</v>
      </c>
      <c r="K23" s="29" t="s">
        <v>6</v>
      </c>
      <c r="L23" s="15" t="str">
        <f>B17</f>
        <v>AD SES PUNTETES "A"</v>
      </c>
      <c r="M23" s="79"/>
      <c r="N23" s="79"/>
      <c r="O23" s="48"/>
      <c r="P23" s="48"/>
      <c r="Q23" s="48"/>
      <c r="R23" s="48"/>
      <c r="S23" s="48"/>
      <c r="T23" s="48"/>
      <c r="U23" s="21"/>
    </row>
    <row r="24" spans="1:21" ht="14.25" customHeight="1">
      <c r="A24" s="48"/>
      <c r="B24" s="48"/>
      <c r="C24" s="48"/>
      <c r="D24" s="48"/>
      <c r="E24" s="48"/>
      <c r="F24" s="48"/>
      <c r="G24" s="48"/>
      <c r="H24" s="48"/>
      <c r="I24" s="48"/>
      <c r="J24" s="48"/>
      <c r="K24" s="48"/>
      <c r="L24" s="48"/>
      <c r="M24" s="48"/>
      <c r="N24" s="48"/>
      <c r="O24" s="48"/>
      <c r="P24" s="48"/>
      <c r="Q24" s="48"/>
      <c r="R24" s="48"/>
      <c r="S24" s="48"/>
      <c r="T24" s="48"/>
      <c r="U24" s="21"/>
    </row>
    <row r="25" spans="1:21" ht="15" customHeight="1">
      <c r="A25" s="48"/>
      <c r="B25" s="48"/>
      <c r="C25" s="48"/>
      <c r="D25" s="48"/>
      <c r="E25" s="48"/>
      <c r="F25" s="48"/>
      <c r="G25" s="48"/>
      <c r="H25" s="48"/>
      <c r="I25" s="48"/>
      <c r="J25" s="48"/>
      <c r="K25" s="48"/>
      <c r="L25" s="48"/>
      <c r="M25" s="48"/>
      <c r="N25" s="48"/>
      <c r="O25" s="48"/>
      <c r="P25" s="48"/>
      <c r="Q25" s="48"/>
      <c r="R25" s="48"/>
      <c r="S25" s="48"/>
      <c r="T25" s="48"/>
      <c r="U25" s="21"/>
    </row>
    <row r="26" spans="1:21" ht="15" customHeight="1">
      <c r="A26" s="21"/>
      <c r="B26" s="139" t="s">
        <v>60</v>
      </c>
      <c r="C26" s="139"/>
      <c r="D26" s="139"/>
      <c r="E26" s="139"/>
      <c r="F26" s="139"/>
      <c r="G26" s="139"/>
      <c r="H26" s="139"/>
      <c r="I26" s="139"/>
      <c r="J26" s="139"/>
      <c r="K26" s="139"/>
      <c r="L26" s="139"/>
      <c r="M26" s="21"/>
      <c r="N26" s="21"/>
      <c r="O26" s="21"/>
      <c r="P26" s="21"/>
      <c r="Q26" s="21"/>
      <c r="R26" s="21"/>
      <c r="S26" s="21"/>
      <c r="T26" s="21"/>
      <c r="U26" s="21"/>
    </row>
    <row r="27" spans="1:21" ht="26.25" customHeight="1">
      <c r="A27" s="21"/>
      <c r="B27" s="139"/>
      <c r="C27" s="139"/>
      <c r="D27" s="139"/>
      <c r="E27" s="139"/>
      <c r="F27" s="139"/>
      <c r="G27" s="139"/>
      <c r="H27" s="139"/>
      <c r="I27" s="139"/>
      <c r="J27" s="139"/>
      <c r="K27" s="139"/>
      <c r="L27" s="139"/>
      <c r="M27" s="21"/>
      <c r="N27" s="21"/>
      <c r="O27" s="21"/>
      <c r="P27" s="21"/>
      <c r="Q27" s="21"/>
      <c r="R27" s="21"/>
      <c r="S27" s="21"/>
      <c r="T27" s="21"/>
      <c r="U27" s="21"/>
    </row>
    <row r="28" spans="1:21">
      <c r="A28" s="21"/>
      <c r="B28" s="21"/>
      <c r="C28" s="21"/>
      <c r="D28" s="21"/>
      <c r="E28" s="21"/>
      <c r="F28" s="21"/>
      <c r="G28" s="21"/>
      <c r="H28" s="21"/>
      <c r="I28" s="21"/>
      <c r="J28" s="21"/>
      <c r="K28" s="21"/>
      <c r="L28" s="21"/>
      <c r="M28" s="21"/>
      <c r="N28" s="21"/>
      <c r="O28" s="21"/>
      <c r="P28" s="21"/>
      <c r="Q28" s="21"/>
      <c r="R28" s="21"/>
      <c r="S28" s="21"/>
      <c r="T28" s="21"/>
    </row>
    <row r="29" spans="1:21">
      <c r="A29" s="21"/>
      <c r="B29" s="21"/>
      <c r="C29" s="21"/>
      <c r="D29" s="21"/>
      <c r="E29" s="21"/>
      <c r="F29" s="21"/>
      <c r="G29" s="21"/>
      <c r="H29" s="21"/>
      <c r="I29" s="21"/>
      <c r="J29" s="21"/>
      <c r="K29" s="21"/>
      <c r="L29" s="21"/>
      <c r="M29" s="21"/>
      <c r="N29" s="21"/>
      <c r="O29" s="21"/>
      <c r="P29" s="21"/>
      <c r="Q29" s="21"/>
      <c r="R29" s="21"/>
      <c r="S29" s="21"/>
      <c r="T29" s="21"/>
      <c r="U29" s="21"/>
    </row>
  </sheetData>
  <sortState ref="B9:H12">
    <sortCondition descending="1" ref="H9:H12"/>
  </sortState>
  <mergeCells count="1">
    <mergeCell ref="B26:L27"/>
  </mergeCells>
  <pageMargins left="0.70866141732283472" right="0.70866141732283472" top="0.74803149606299213" bottom="0.74803149606299213" header="0.31496062992125984" footer="0.31496062992125984"/>
  <pageSetup paperSize="9" scale="77" orientation="landscape"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W23"/>
  <sheetViews>
    <sheetView tabSelected="1" topLeftCell="A4" zoomScale="110" zoomScaleNormal="110" workbookViewId="0">
      <selection activeCell="J20" sqref="J20"/>
    </sheetView>
  </sheetViews>
  <sheetFormatPr baseColWidth="10" defaultRowHeight="15"/>
  <cols>
    <col min="1" max="1" width="3.7109375" customWidth="1"/>
    <col min="2" max="2" width="19.5703125" customWidth="1"/>
    <col min="3" max="4" width="3.85546875" customWidth="1"/>
    <col min="5" max="5" width="3.5703125" customWidth="1"/>
    <col min="6" max="6" width="5" customWidth="1"/>
    <col min="7" max="7" width="4.42578125" customWidth="1"/>
    <col min="8" max="8" width="5.140625" customWidth="1"/>
    <col min="9" max="9" width="2.85546875" customWidth="1"/>
    <col min="10" max="10" width="19.7109375" customWidth="1"/>
    <col min="11" max="11" width="3" customWidth="1"/>
    <col min="12" max="12" width="19.7109375" customWidth="1"/>
    <col min="13" max="13" width="3.5703125" customWidth="1"/>
    <col min="14" max="14" width="3.7109375" customWidth="1"/>
    <col min="15" max="15" width="2.85546875" customWidth="1"/>
    <col min="16" max="16" width="21.7109375" customWidth="1"/>
    <col min="17" max="17" width="2.7109375" customWidth="1"/>
    <col min="18" max="18" width="19.85546875" customWidth="1"/>
    <col min="19" max="19" width="3.42578125" customWidth="1"/>
    <col min="20" max="20" width="3.5703125" customWidth="1"/>
  </cols>
  <sheetData>
    <row r="1" spans="1:23">
      <c r="W1" s="6"/>
    </row>
    <row r="2" spans="1:23">
      <c r="W2" s="6"/>
    </row>
    <row r="3" spans="1:23">
      <c r="W3" s="6"/>
    </row>
    <row r="4" spans="1:23" ht="18.75">
      <c r="B4" s="58" t="s">
        <v>20</v>
      </c>
    </row>
    <row r="5" spans="1:23" ht="15" customHeight="1"/>
    <row r="6" spans="1:23" s="14" customFormat="1" ht="14.1" customHeight="1">
      <c r="B6" s="73" t="s">
        <v>49</v>
      </c>
      <c r="E6" s="43"/>
      <c r="F6" s="87" t="s">
        <v>7</v>
      </c>
      <c r="I6" s="74" t="s">
        <v>51</v>
      </c>
      <c r="J6" s="68"/>
      <c r="K6" s="68"/>
      <c r="L6" s="68"/>
      <c r="M6" s="68"/>
      <c r="N6" s="68"/>
      <c r="O6" s="68"/>
    </row>
    <row r="7" spans="1:23" s="48" customFormat="1" ht="14.1" customHeight="1">
      <c r="B7" s="54"/>
      <c r="F7" s="55"/>
      <c r="J7" s="53"/>
    </row>
    <row r="8" spans="1:23" s="14" customFormat="1" ht="14.1" customHeight="1">
      <c r="B8" s="83" t="s">
        <v>27</v>
      </c>
      <c r="C8" s="76"/>
      <c r="D8" s="76"/>
      <c r="E8" s="76"/>
      <c r="F8" s="76"/>
      <c r="G8" s="76"/>
      <c r="H8" s="76"/>
      <c r="I8" s="76"/>
      <c r="J8" s="76"/>
      <c r="K8" s="76"/>
      <c r="L8" s="77"/>
      <c r="M8" s="88"/>
      <c r="N8" s="88"/>
      <c r="O8" s="48"/>
    </row>
    <row r="9" spans="1:23" s="14" customFormat="1" ht="14.1" customHeight="1">
      <c r="B9" s="83" t="s">
        <v>18</v>
      </c>
      <c r="C9" s="76"/>
      <c r="D9" s="76"/>
      <c r="E9" s="76"/>
      <c r="F9" s="76"/>
      <c r="G9" s="76"/>
      <c r="H9" s="76"/>
      <c r="I9" s="76"/>
      <c r="J9" s="76"/>
      <c r="K9" s="76"/>
      <c r="L9" s="77"/>
      <c r="M9" s="88"/>
      <c r="N9" s="88"/>
      <c r="O9" s="48"/>
    </row>
    <row r="10" spans="1:23" s="14" customFormat="1" ht="14.1" customHeight="1">
      <c r="B10" s="83" t="s">
        <v>19</v>
      </c>
      <c r="C10" s="76"/>
      <c r="D10" s="76"/>
      <c r="E10" s="76"/>
      <c r="F10" s="76"/>
      <c r="G10" s="76"/>
      <c r="H10" s="76"/>
      <c r="I10" s="76"/>
      <c r="J10" s="76"/>
      <c r="K10" s="76"/>
      <c r="L10" s="77"/>
      <c r="M10" s="88"/>
      <c r="N10" s="88"/>
      <c r="O10" s="48"/>
    </row>
    <row r="11" spans="1:23" s="14" customFormat="1" ht="14.1" customHeight="1">
      <c r="B11" s="69"/>
      <c r="C11" s="70"/>
      <c r="D11" s="70"/>
      <c r="E11" s="70"/>
      <c r="F11" s="70"/>
      <c r="G11" s="70"/>
      <c r="H11" s="70"/>
      <c r="I11" s="70"/>
      <c r="J11" s="70"/>
      <c r="K11" s="70"/>
      <c r="L11" s="71"/>
      <c r="M11" s="71"/>
      <c r="N11" s="48"/>
      <c r="O11" s="48"/>
    </row>
    <row r="12" spans="1:23" s="14" customFormat="1" ht="14.1" customHeight="1" thickBot="1">
      <c r="B12" s="69"/>
      <c r="C12" s="70"/>
      <c r="D12" s="70"/>
      <c r="E12" s="70"/>
      <c r="F12" s="70"/>
      <c r="G12" s="70"/>
      <c r="H12" s="70"/>
      <c r="I12" s="70"/>
      <c r="J12" s="70"/>
      <c r="K12" s="70"/>
      <c r="L12" s="71"/>
      <c r="M12" s="71"/>
      <c r="N12" s="48"/>
      <c r="O12" s="48"/>
    </row>
    <row r="13" spans="1:23" s="14" customFormat="1" ht="12.95" customHeight="1" thickBot="1">
      <c r="A13" s="22"/>
      <c r="B13" s="8" t="s">
        <v>9</v>
      </c>
      <c r="C13" s="62" t="s">
        <v>2</v>
      </c>
      <c r="D13" s="63" t="s">
        <v>0</v>
      </c>
      <c r="E13" s="64" t="s">
        <v>1</v>
      </c>
      <c r="F13" s="64" t="s">
        <v>3</v>
      </c>
      <c r="G13" s="65" t="s">
        <v>4</v>
      </c>
      <c r="H13" s="66" t="s">
        <v>5</v>
      </c>
      <c r="J13" s="20" t="s">
        <v>91</v>
      </c>
      <c r="K13" s="23"/>
      <c r="L13" s="12"/>
      <c r="M13" s="93"/>
      <c r="N13" s="48"/>
      <c r="O13" s="48"/>
      <c r="P13" s="20" t="s">
        <v>112</v>
      </c>
      <c r="Q13" s="23"/>
      <c r="R13" s="12"/>
      <c r="S13" s="93"/>
      <c r="T13" s="48"/>
      <c r="U13" s="48"/>
    </row>
    <row r="14" spans="1:23" s="14" customFormat="1" ht="12.95" customHeight="1">
      <c r="A14" s="1">
        <v>1</v>
      </c>
      <c r="B14" s="24" t="s">
        <v>40</v>
      </c>
      <c r="C14" s="25">
        <f>COUNT(M14,N17,S14)</f>
        <v>0</v>
      </c>
      <c r="D14" s="26">
        <f>IF(M14&gt;N14,1,0)+IF(N17&gt;M17,1,0)+IF(S14&gt;T14,1,0)</f>
        <v>0</v>
      </c>
      <c r="E14" s="26">
        <f>IF(M14&lt;N14,1,0)+IF(N17&lt;M17,1,0)+IF(S14&lt;T14,1,0)</f>
        <v>0</v>
      </c>
      <c r="F14" s="26">
        <f>VALUE(M14+N17+S14)</f>
        <v>0</v>
      </c>
      <c r="G14" s="26">
        <f>VALUE(N14+M17+T14)</f>
        <v>0</v>
      </c>
      <c r="H14" s="27">
        <f>AVERAGE(F14-G14)</f>
        <v>0</v>
      </c>
      <c r="I14" s="28"/>
      <c r="J14" s="9" t="str">
        <f>B14</f>
        <v>MALLORCA TC TEULERA</v>
      </c>
      <c r="K14" s="29" t="s">
        <v>6</v>
      </c>
      <c r="L14" s="10" t="str">
        <f>B17</f>
        <v>AD SAN CAYETANO</v>
      </c>
      <c r="M14" s="11"/>
      <c r="N14" s="11"/>
      <c r="O14" s="48"/>
      <c r="P14" s="9" t="str">
        <f>B14</f>
        <v>MALLORCA TC TEULERA</v>
      </c>
      <c r="Q14" s="29" t="s">
        <v>6</v>
      </c>
      <c r="R14" s="9" t="str">
        <f>B15</f>
        <v>VILAS TENNIS ACADEMY</v>
      </c>
      <c r="S14" s="79"/>
      <c r="T14" s="79"/>
      <c r="U14" s="48"/>
    </row>
    <row r="15" spans="1:23" s="14" customFormat="1" ht="12.95" customHeight="1">
      <c r="A15" s="2">
        <v>2</v>
      </c>
      <c r="B15" s="30" t="s">
        <v>120</v>
      </c>
      <c r="C15" s="31">
        <f>COUNT(M15,N18,T14)</f>
        <v>0</v>
      </c>
      <c r="D15" s="31">
        <f>IF(M15&gt;N15,1,0)+IF(N18&gt;M18,1,0)+IF(T14&gt;S14,1,0)</f>
        <v>0</v>
      </c>
      <c r="E15" s="31">
        <f>IF(M15&lt;N15,1,0)+IF(N18&lt;M18,1,0)+IF(T14&lt;S14,1,0)</f>
        <v>0</v>
      </c>
      <c r="F15" s="31">
        <f>VALUE(M15+N18+T14)</f>
        <v>0</v>
      </c>
      <c r="G15" s="31">
        <f>VALUE(N15+M18+S14)</f>
        <v>0</v>
      </c>
      <c r="H15" s="32">
        <f>AVERAGE(F15-G15)</f>
        <v>0</v>
      </c>
      <c r="I15" s="28"/>
      <c r="J15" s="9" t="str">
        <f>B15</f>
        <v>VILAS TENNIS ACADEMY</v>
      </c>
      <c r="K15" s="29" t="s">
        <v>6</v>
      </c>
      <c r="L15" s="10" t="str">
        <f>B16</f>
        <v>SANTA MARIA TC</v>
      </c>
      <c r="M15" s="11"/>
      <c r="N15" s="11"/>
      <c r="P15" s="10" t="str">
        <f>B16</f>
        <v>SANTA MARIA TC</v>
      </c>
      <c r="Q15" s="29" t="s">
        <v>6</v>
      </c>
      <c r="R15" s="9" t="str">
        <f>B17</f>
        <v>AD SAN CAYETANO</v>
      </c>
      <c r="S15" s="79"/>
      <c r="T15" s="79"/>
      <c r="U15" s="48"/>
    </row>
    <row r="16" spans="1:23" s="14" customFormat="1" ht="12.95" customHeight="1">
      <c r="A16" s="2">
        <v>3</v>
      </c>
      <c r="B16" s="30" t="s">
        <v>28</v>
      </c>
      <c r="C16" s="31">
        <f>COUNT(N15,M17,S15)</f>
        <v>0</v>
      </c>
      <c r="D16" s="44">
        <f>IF(M17&gt;N17,1,0)+IF(N15&gt;M15,1,0)+IF(S15&gt;T15,1,0)</f>
        <v>0</v>
      </c>
      <c r="E16" s="44">
        <f>IF(M17&lt;N17,1,0)+IF(N15&lt;M15,1,0)+IF(S15&lt;T15,1,0)</f>
        <v>0</v>
      </c>
      <c r="F16" s="44">
        <f>VALUE(N15+M17+S15)</f>
        <v>0</v>
      </c>
      <c r="G16" s="44">
        <f>VALUE(M15+N17+T15)</f>
        <v>0</v>
      </c>
      <c r="H16" s="45">
        <f>AVERAGE(F16-G16)</f>
        <v>0</v>
      </c>
      <c r="J16" s="20" t="s">
        <v>70</v>
      </c>
      <c r="K16" s="23"/>
      <c r="L16" s="12"/>
      <c r="M16" s="93"/>
      <c r="N16" s="48"/>
      <c r="O16" s="48"/>
      <c r="P16" s="48"/>
      <c r="Q16" s="48"/>
      <c r="R16" s="48"/>
      <c r="S16" s="48"/>
      <c r="T16" s="48"/>
      <c r="U16" s="48"/>
    </row>
    <row r="17" spans="1:21" s="14" customFormat="1" ht="12.95" customHeight="1" thickBot="1">
      <c r="A17" s="3">
        <v>4</v>
      </c>
      <c r="B17" s="34" t="s">
        <v>121</v>
      </c>
      <c r="C17" s="35">
        <f>COUNT(N14,M18,T15)</f>
        <v>0</v>
      </c>
      <c r="D17" s="35">
        <f>IF(N14&gt;M14,1,0)+IF(M18&gt;N18,1,0)+IF(T15&gt;S15,1,0)</f>
        <v>0</v>
      </c>
      <c r="E17" s="35">
        <f>IF(N14&lt;M14,1,0)+IF(M18&lt;N18,1,0)+IF(T15&lt;S15,1,0)</f>
        <v>0</v>
      </c>
      <c r="F17" s="35">
        <f>VALUE(N14+M18+T15)</f>
        <v>0</v>
      </c>
      <c r="G17" s="35">
        <f>VALUE(M14+N18+S15)</f>
        <v>0</v>
      </c>
      <c r="H17" s="36">
        <f>AVERAGE(F17-G17)</f>
        <v>0</v>
      </c>
      <c r="J17" s="9" t="str">
        <f>B16</f>
        <v>SANTA MARIA TC</v>
      </c>
      <c r="K17" s="29" t="s">
        <v>6</v>
      </c>
      <c r="L17" s="110" t="str">
        <f>B14</f>
        <v>MALLORCA TC TEULERA</v>
      </c>
      <c r="M17" s="79"/>
      <c r="N17" s="79"/>
      <c r="O17" s="48"/>
      <c r="P17" s="48"/>
      <c r="Q17" s="48"/>
      <c r="R17" s="48"/>
      <c r="S17" s="48"/>
      <c r="T17" s="48"/>
      <c r="U17" s="48"/>
    </row>
    <row r="18" spans="1:21" s="48" customFormat="1" ht="12.95" customHeight="1">
      <c r="J18" s="80" t="str">
        <f>B17</f>
        <v>AD SAN CAYETANO</v>
      </c>
      <c r="K18" s="29" t="s">
        <v>6</v>
      </c>
      <c r="L18" s="110" t="str">
        <f>B15</f>
        <v>VILAS TENNIS ACADEMY</v>
      </c>
      <c r="M18" s="79"/>
      <c r="N18" s="79"/>
    </row>
    <row r="19" spans="1:21" s="48" customFormat="1" ht="12.95" customHeight="1"/>
    <row r="20" spans="1:21" s="14" customFormat="1" ht="14.1" customHeight="1" thickBot="1"/>
    <row r="21" spans="1:21" s="14" customFormat="1" ht="13.5" customHeight="1" thickBot="1">
      <c r="A21" s="149" t="s">
        <v>48</v>
      </c>
      <c r="B21" s="150"/>
      <c r="C21" s="151"/>
      <c r="I21" s="72"/>
      <c r="J21" s="37"/>
      <c r="K21" s="38"/>
      <c r="L21" s="37"/>
      <c r="M21" s="39"/>
      <c r="N21" s="39"/>
    </row>
    <row r="22" spans="1:21" ht="15.95" customHeight="1">
      <c r="A22" s="46">
        <v>1</v>
      </c>
      <c r="B22" s="152"/>
      <c r="C22" s="153"/>
    </row>
    <row r="23" spans="1:21" ht="15.95" customHeight="1" thickBot="1">
      <c r="A23" s="16">
        <v>2</v>
      </c>
      <c r="B23" s="147"/>
      <c r="C23" s="148"/>
    </row>
  </sheetData>
  <mergeCells count="3">
    <mergeCell ref="B23:C23"/>
    <mergeCell ref="A21:C21"/>
    <mergeCell ref="B22:C22"/>
  </mergeCells>
  <pageMargins left="0.7" right="0.7" top="0.75" bottom="0.75" header="0.3" footer="0.3"/>
  <pageSetup paperSize="9" orientation="landscape" horizontalDpi="4294967293" r:id="rId1"/>
  <drawing r:id="rId2"/>
</worksheet>
</file>

<file path=xl/worksheets/sheet2.xml><?xml version="1.0" encoding="utf-8"?>
<worksheet xmlns="http://schemas.openxmlformats.org/spreadsheetml/2006/main" xmlns:r="http://schemas.openxmlformats.org/officeDocument/2006/relationships">
  <dimension ref="A1:P25"/>
  <sheetViews>
    <sheetView workbookViewId="0">
      <selection activeCell="L29" sqref="L29"/>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s>
  <sheetData>
    <row r="1" spans="1:16" ht="18.75">
      <c r="A1" s="21"/>
      <c r="B1" s="95" t="s">
        <v>78</v>
      </c>
      <c r="C1" s="21"/>
      <c r="D1" s="21"/>
      <c r="E1" s="21"/>
      <c r="F1" s="21"/>
      <c r="G1" s="21"/>
      <c r="H1" s="21"/>
      <c r="I1" s="21"/>
      <c r="J1" s="21"/>
      <c r="K1" s="21"/>
      <c r="L1" s="21"/>
      <c r="M1" s="21"/>
      <c r="N1" s="21"/>
      <c r="O1" s="21"/>
      <c r="P1" s="21"/>
    </row>
    <row r="2" spans="1:16" ht="7.5" customHeight="1">
      <c r="A2" s="21"/>
      <c r="B2" s="21"/>
      <c r="C2" s="21"/>
      <c r="D2" s="21"/>
      <c r="E2" s="21"/>
      <c r="F2" s="21"/>
      <c r="G2" s="21"/>
      <c r="H2" s="21"/>
      <c r="I2" s="21"/>
      <c r="J2" s="21"/>
      <c r="K2" s="21"/>
      <c r="L2" s="21"/>
      <c r="M2" s="21"/>
      <c r="N2" s="21"/>
      <c r="O2" s="21"/>
      <c r="P2" s="21"/>
    </row>
    <row r="3" spans="1:16" ht="12.95" customHeight="1">
      <c r="A3" s="21"/>
      <c r="B3" s="67" t="s">
        <v>97</v>
      </c>
      <c r="C3" s="21"/>
      <c r="D3" s="21"/>
      <c r="E3" s="21"/>
      <c r="F3" s="96"/>
      <c r="G3" s="21"/>
      <c r="H3" s="21"/>
      <c r="I3" s="21"/>
      <c r="J3" s="21"/>
      <c r="K3" s="21"/>
      <c r="L3" s="21"/>
      <c r="M3" s="21"/>
      <c r="N3" s="21"/>
      <c r="O3" s="21"/>
      <c r="P3" s="21"/>
    </row>
    <row r="4" spans="1:16" ht="8.25" customHeight="1">
      <c r="A4" s="21"/>
      <c r="B4" s="49"/>
      <c r="C4" s="21"/>
      <c r="D4" s="21"/>
      <c r="E4" s="21"/>
      <c r="F4" s="50"/>
      <c r="G4" s="21"/>
      <c r="H4" s="21"/>
      <c r="I4" s="21"/>
      <c r="J4" s="51"/>
      <c r="K4" s="21"/>
      <c r="L4" s="21"/>
      <c r="M4" s="21"/>
      <c r="N4" s="21"/>
      <c r="O4" s="21"/>
      <c r="P4" s="21"/>
    </row>
    <row r="5" spans="1:16" ht="12.95" customHeight="1">
      <c r="A5" s="21"/>
      <c r="B5" s="51" t="s">
        <v>71</v>
      </c>
      <c r="C5" s="21"/>
      <c r="D5" s="21"/>
      <c r="E5" s="21"/>
      <c r="F5" s="50"/>
      <c r="G5" s="21"/>
      <c r="H5" s="21"/>
      <c r="I5" s="21"/>
      <c r="J5" s="51"/>
      <c r="K5" s="21"/>
      <c r="L5" s="21"/>
      <c r="M5" s="21"/>
      <c r="N5" s="21"/>
      <c r="O5" s="21"/>
      <c r="P5" s="21"/>
    </row>
    <row r="6" spans="1:16" ht="12.95" customHeight="1">
      <c r="A6" s="21"/>
      <c r="B6" s="49"/>
      <c r="C6" s="21"/>
      <c r="D6" s="21"/>
      <c r="E6" s="21"/>
      <c r="F6" s="50"/>
      <c r="G6" s="21"/>
      <c r="H6" s="21"/>
      <c r="I6" s="21"/>
      <c r="J6" s="51"/>
      <c r="K6" s="21"/>
      <c r="L6" s="21"/>
      <c r="M6" s="21"/>
      <c r="N6" s="21"/>
      <c r="O6" s="21"/>
      <c r="P6" s="21"/>
    </row>
    <row r="7" spans="1:16" ht="12.95" customHeight="1">
      <c r="A7" s="21"/>
      <c r="B7" s="91" t="s">
        <v>55</v>
      </c>
      <c r="C7" s="92"/>
      <c r="D7" s="92"/>
      <c r="E7" s="92"/>
      <c r="F7" s="92"/>
      <c r="G7" s="92"/>
      <c r="H7" s="92"/>
      <c r="I7" s="92"/>
      <c r="J7" s="92"/>
      <c r="K7" s="92"/>
      <c r="L7" s="88"/>
      <c r="M7" s="21"/>
      <c r="N7" s="21"/>
      <c r="O7" s="21"/>
      <c r="P7" s="21"/>
    </row>
    <row r="8" spans="1:16" ht="12.95" customHeight="1">
      <c r="A8" s="21"/>
      <c r="B8" s="91" t="s">
        <v>56</v>
      </c>
      <c r="C8" s="92"/>
      <c r="D8" s="92"/>
      <c r="E8" s="92"/>
      <c r="F8" s="92"/>
      <c r="G8" s="92"/>
      <c r="H8" s="92"/>
      <c r="I8" s="92"/>
      <c r="J8" s="92"/>
      <c r="K8" s="92"/>
      <c r="L8" s="88"/>
      <c r="M8" s="21"/>
      <c r="N8" s="21"/>
      <c r="O8" s="21"/>
      <c r="P8" s="21"/>
    </row>
    <row r="9" spans="1:16" ht="12.95" customHeight="1">
      <c r="A9" s="21"/>
      <c r="B9" s="91" t="s">
        <v>57</v>
      </c>
      <c r="C9" s="92"/>
      <c r="D9" s="92"/>
      <c r="E9" s="92"/>
      <c r="F9" s="92"/>
      <c r="G9" s="92"/>
      <c r="H9" s="92"/>
      <c r="I9" s="92"/>
      <c r="J9" s="92"/>
      <c r="K9" s="92"/>
      <c r="L9" s="88"/>
      <c r="M9" s="21"/>
      <c r="N9" s="21"/>
      <c r="O9" s="21"/>
      <c r="P9" s="21"/>
    </row>
    <row r="10" spans="1:16" ht="12.95" customHeight="1">
      <c r="A10" s="21"/>
      <c r="B10" s="49"/>
      <c r="C10" s="21"/>
      <c r="D10" s="21"/>
      <c r="E10" s="21"/>
      <c r="F10" s="50"/>
      <c r="G10" s="21"/>
      <c r="H10" s="21"/>
      <c r="I10" s="21"/>
      <c r="J10" s="51"/>
      <c r="K10" s="21"/>
      <c r="L10" s="21"/>
      <c r="M10" s="21"/>
      <c r="N10" s="21"/>
      <c r="O10" s="21"/>
      <c r="P10" s="21"/>
    </row>
    <row r="11" spans="1:16" ht="12.95" customHeight="1" thickBot="1">
      <c r="A11" s="21"/>
      <c r="B11" s="21"/>
      <c r="C11" s="21"/>
      <c r="D11" s="21"/>
      <c r="E11" s="21"/>
      <c r="F11" s="21"/>
      <c r="G11" s="21"/>
      <c r="H11" s="21"/>
      <c r="I11" s="21"/>
      <c r="J11" s="21"/>
      <c r="K11" s="21"/>
      <c r="L11" s="21"/>
      <c r="M11" s="21"/>
      <c r="N11" s="21"/>
      <c r="O11" s="21"/>
      <c r="P11" s="21"/>
    </row>
    <row r="12" spans="1:16" s="14" customFormat="1" ht="17.25" customHeight="1" thickBot="1">
      <c r="A12" s="22"/>
      <c r="B12" s="4" t="s">
        <v>9</v>
      </c>
      <c r="C12" s="62" t="s">
        <v>2</v>
      </c>
      <c r="D12" s="63" t="s">
        <v>0</v>
      </c>
      <c r="E12" s="64" t="s">
        <v>1</v>
      </c>
      <c r="F12" s="64" t="s">
        <v>3</v>
      </c>
      <c r="G12" s="65" t="s">
        <v>4</v>
      </c>
      <c r="H12" s="66" t="s">
        <v>5</v>
      </c>
      <c r="I12" s="48"/>
      <c r="J12" s="20" t="s">
        <v>58</v>
      </c>
      <c r="K12" s="23"/>
      <c r="L12" s="12"/>
      <c r="M12" s="93"/>
      <c r="N12" s="48"/>
      <c r="O12" s="48"/>
      <c r="P12" s="48"/>
    </row>
    <row r="13" spans="1:16" s="14" customFormat="1" ht="15.95" customHeight="1">
      <c r="A13" s="1">
        <v>1</v>
      </c>
      <c r="B13" s="24" t="s">
        <v>98</v>
      </c>
      <c r="C13" s="25"/>
      <c r="D13" s="26"/>
      <c r="E13" s="26"/>
      <c r="F13" s="26"/>
      <c r="G13" s="26"/>
      <c r="H13" s="27"/>
      <c r="I13" s="48"/>
      <c r="J13" s="10" t="s">
        <v>26</v>
      </c>
      <c r="K13" s="29" t="s">
        <v>6</v>
      </c>
      <c r="L13" s="131" t="s">
        <v>98</v>
      </c>
      <c r="M13" s="79"/>
      <c r="N13" s="79"/>
      <c r="O13" s="48"/>
      <c r="P13" s="48"/>
    </row>
    <row r="14" spans="1:16" s="14" customFormat="1" ht="15.95" customHeight="1" thickBot="1">
      <c r="A14" s="3">
        <v>2</v>
      </c>
      <c r="B14" s="34" t="s">
        <v>99</v>
      </c>
      <c r="C14" s="35"/>
      <c r="D14" s="35"/>
      <c r="E14" s="35"/>
      <c r="F14" s="35"/>
      <c r="G14" s="35"/>
      <c r="H14" s="36"/>
      <c r="I14" s="48"/>
      <c r="J14" s="38"/>
      <c r="K14" s="38"/>
      <c r="L14" s="38"/>
      <c r="M14" s="94"/>
      <c r="N14" s="94"/>
      <c r="O14" s="48"/>
      <c r="P14" s="48"/>
    </row>
    <row r="15" spans="1:16" s="14" customFormat="1" ht="15.95" customHeight="1">
      <c r="A15" s="119"/>
      <c r="B15" s="135"/>
      <c r="C15" s="115"/>
      <c r="D15" s="115"/>
      <c r="E15" s="115"/>
      <c r="F15" s="115"/>
      <c r="G15" s="115"/>
      <c r="H15" s="115"/>
      <c r="I15" s="48"/>
      <c r="J15" s="38"/>
      <c r="K15" s="38"/>
      <c r="L15" s="38"/>
      <c r="M15" s="94"/>
      <c r="N15" s="94"/>
      <c r="O15" s="48"/>
      <c r="P15" s="48"/>
    </row>
    <row r="16" spans="1:16" s="14" customFormat="1" ht="15.95" customHeight="1">
      <c r="A16" s="119"/>
      <c r="B16" s="135"/>
      <c r="C16" s="115"/>
      <c r="D16" s="115"/>
      <c r="E16" s="115"/>
      <c r="F16" s="115"/>
      <c r="G16" s="115"/>
      <c r="H16" s="115"/>
      <c r="I16" s="48"/>
      <c r="J16" s="133" t="s">
        <v>59</v>
      </c>
      <c r="K16" s="134"/>
      <c r="L16" s="12"/>
      <c r="M16" s="93"/>
      <c r="N16" s="48"/>
      <c r="O16" s="48"/>
      <c r="P16" s="48"/>
    </row>
    <row r="17" spans="1:16" s="14" customFormat="1" ht="15.95" customHeight="1">
      <c r="A17" s="119"/>
      <c r="B17" s="135"/>
      <c r="C17" s="115"/>
      <c r="D17" s="115"/>
      <c r="E17" s="115"/>
      <c r="F17" s="115"/>
      <c r="G17" s="115"/>
      <c r="H17" s="115"/>
      <c r="I17" s="48"/>
      <c r="J17" s="10" t="s">
        <v>98</v>
      </c>
      <c r="K17" s="29" t="s">
        <v>6</v>
      </c>
      <c r="L17" s="10" t="s">
        <v>99</v>
      </c>
      <c r="M17" s="11"/>
      <c r="N17" s="11"/>
      <c r="O17" s="48"/>
      <c r="P17" s="48"/>
    </row>
    <row r="18" spans="1:16" s="14" customFormat="1" ht="15.95" customHeight="1">
      <c r="A18" s="119"/>
      <c r="B18" s="135"/>
      <c r="C18" s="115"/>
      <c r="D18" s="115"/>
      <c r="E18" s="115"/>
      <c r="F18" s="115"/>
      <c r="G18" s="115"/>
      <c r="H18" s="115"/>
      <c r="I18" s="48"/>
      <c r="J18" s="38"/>
      <c r="K18" s="38"/>
      <c r="L18" s="38"/>
      <c r="M18" s="94"/>
      <c r="N18" s="94"/>
      <c r="O18" s="48"/>
      <c r="P18" s="48"/>
    </row>
    <row r="19" spans="1:16" s="14" customFormat="1" ht="15.95" customHeight="1">
      <c r="A19" s="48"/>
      <c r="B19" s="48"/>
      <c r="C19" s="48"/>
      <c r="D19" s="48"/>
      <c r="E19" s="48"/>
      <c r="F19" s="48"/>
      <c r="G19" s="48"/>
      <c r="H19" s="48"/>
      <c r="I19" s="48"/>
      <c r="J19" s="132"/>
      <c r="K19" s="38"/>
      <c r="L19" s="38"/>
      <c r="M19" s="94"/>
      <c r="N19" s="94"/>
      <c r="O19" s="48"/>
      <c r="P19" s="48"/>
    </row>
    <row r="20" spans="1:16" ht="14.25" customHeight="1">
      <c r="A20" s="48"/>
      <c r="B20" s="48"/>
      <c r="C20" s="48"/>
      <c r="D20" s="48"/>
      <c r="E20" s="48"/>
      <c r="F20" s="48"/>
      <c r="G20" s="48"/>
      <c r="H20" s="48"/>
      <c r="I20" s="48"/>
      <c r="J20" s="48"/>
      <c r="K20" s="48"/>
      <c r="L20" s="48"/>
      <c r="M20" s="48"/>
      <c r="N20" s="48"/>
      <c r="O20" s="48"/>
      <c r="P20" s="21"/>
    </row>
    <row r="21" spans="1:16" ht="15" customHeight="1">
      <c r="A21" s="21"/>
      <c r="B21" s="48"/>
      <c r="C21" s="48"/>
      <c r="D21" s="48"/>
      <c r="E21" s="48"/>
      <c r="F21" s="48"/>
      <c r="G21" s="48"/>
      <c r="H21" s="48"/>
      <c r="I21" s="48"/>
      <c r="J21" s="48"/>
      <c r="K21" s="48"/>
      <c r="L21" s="48"/>
      <c r="M21" s="48"/>
      <c r="N21" s="48"/>
      <c r="O21" s="48"/>
      <c r="P21" s="21"/>
    </row>
    <row r="22" spans="1:16" ht="15" customHeight="1">
      <c r="A22" s="21"/>
      <c r="B22" s="139" t="s">
        <v>60</v>
      </c>
      <c r="C22" s="139"/>
      <c r="D22" s="139"/>
      <c r="E22" s="139"/>
      <c r="F22" s="139"/>
      <c r="G22" s="139"/>
      <c r="H22" s="139"/>
      <c r="I22" s="139"/>
      <c r="J22" s="139"/>
      <c r="K22" s="139"/>
      <c r="L22" s="139"/>
      <c r="M22" s="21"/>
      <c r="N22" s="21"/>
      <c r="O22" s="21"/>
      <c r="P22" s="21"/>
    </row>
    <row r="23" spans="1:16" ht="26.25" customHeight="1">
      <c r="A23" s="21"/>
      <c r="B23" s="139"/>
      <c r="C23" s="139"/>
      <c r="D23" s="139"/>
      <c r="E23" s="139"/>
      <c r="F23" s="139"/>
      <c r="G23" s="139"/>
      <c r="H23" s="139"/>
      <c r="I23" s="139"/>
      <c r="J23" s="139"/>
      <c r="K23" s="139"/>
      <c r="L23" s="139"/>
      <c r="M23" s="21"/>
      <c r="N23" s="21"/>
      <c r="O23" s="21"/>
      <c r="P23" s="21"/>
    </row>
    <row r="24" spans="1:16">
      <c r="A24" s="21"/>
      <c r="B24" s="21"/>
      <c r="C24" s="21"/>
      <c r="D24" s="21"/>
      <c r="E24" s="21"/>
      <c r="F24" s="21"/>
      <c r="G24" s="21"/>
      <c r="H24" s="21"/>
      <c r="I24" s="21"/>
      <c r="J24" s="21"/>
      <c r="K24" s="21"/>
      <c r="L24" s="21"/>
      <c r="M24" s="21"/>
      <c r="N24" s="21"/>
      <c r="O24" s="21"/>
    </row>
    <row r="25" spans="1:16">
      <c r="B25" s="21"/>
      <c r="C25" s="21"/>
      <c r="D25" s="21"/>
      <c r="E25" s="21"/>
      <c r="F25" s="21"/>
      <c r="G25" s="21"/>
      <c r="H25" s="21"/>
      <c r="I25" s="21"/>
      <c r="J25" s="21"/>
      <c r="K25" s="21"/>
      <c r="L25" s="21"/>
      <c r="M25" s="21"/>
      <c r="N25" s="21"/>
      <c r="O25" s="21"/>
      <c r="P25" s="21"/>
    </row>
  </sheetData>
  <mergeCells count="1">
    <mergeCell ref="B22:L23"/>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U47"/>
  <sheetViews>
    <sheetView topLeftCell="A13" zoomScale="110" zoomScaleNormal="110" workbookViewId="0">
      <selection activeCell="T22" sqref="T22"/>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1.5703125" customWidth="1"/>
    <col min="11" max="11" width="3" customWidth="1"/>
    <col min="12" max="12" width="21.140625" customWidth="1"/>
    <col min="13" max="13" width="3.5703125" customWidth="1"/>
    <col min="14" max="14" width="3.7109375" customWidth="1"/>
    <col min="15" max="15" width="2.85546875" customWidth="1"/>
    <col min="16" max="16" width="21" customWidth="1"/>
    <col min="17" max="17" width="2.7109375" customWidth="1"/>
    <col min="18" max="18" width="20.85546875" customWidth="1"/>
    <col min="19" max="19" width="3.42578125" customWidth="1"/>
    <col min="20" max="20" width="3.5703125" customWidth="1"/>
  </cols>
  <sheetData>
    <row r="1" spans="1:21" ht="18.75">
      <c r="A1" s="21"/>
      <c r="B1" s="95" t="s">
        <v>78</v>
      </c>
      <c r="C1" s="21"/>
      <c r="D1" s="21"/>
      <c r="E1" s="21"/>
      <c r="F1" s="21"/>
      <c r="G1" s="21"/>
      <c r="H1" s="21"/>
      <c r="I1" s="21"/>
      <c r="J1" s="21"/>
      <c r="K1" s="21"/>
      <c r="L1" s="21"/>
      <c r="M1" s="21"/>
      <c r="N1" s="21"/>
      <c r="O1" s="21"/>
      <c r="P1" s="21"/>
      <c r="Q1" s="21"/>
      <c r="R1" s="21"/>
      <c r="S1" s="21"/>
      <c r="T1" s="21"/>
      <c r="U1" s="21"/>
    </row>
    <row r="2" spans="1:21" ht="8.25" customHeight="1">
      <c r="A2" s="21"/>
      <c r="B2" s="21"/>
      <c r="C2" s="21"/>
      <c r="D2" s="21"/>
      <c r="E2" s="21"/>
      <c r="F2" s="21"/>
      <c r="G2" s="21"/>
      <c r="H2" s="21"/>
      <c r="I2" s="21"/>
      <c r="J2" s="21"/>
      <c r="K2" s="21"/>
      <c r="L2" s="21"/>
      <c r="M2" s="21"/>
      <c r="N2" s="21"/>
      <c r="O2" s="21"/>
      <c r="P2" s="21"/>
      <c r="Q2" s="21"/>
      <c r="R2" s="21"/>
      <c r="S2" s="21"/>
      <c r="T2" s="21"/>
      <c r="U2" s="21"/>
    </row>
    <row r="3" spans="1:21" ht="14.1" customHeight="1">
      <c r="A3" s="21"/>
      <c r="B3" s="67" t="s">
        <v>14</v>
      </c>
      <c r="C3" s="21"/>
      <c r="D3" s="21"/>
      <c r="E3" s="21"/>
      <c r="F3" s="21"/>
      <c r="G3" s="21"/>
      <c r="H3" s="21"/>
      <c r="I3" s="21"/>
      <c r="J3" s="21"/>
      <c r="K3" s="21"/>
      <c r="L3" s="21"/>
      <c r="M3" s="21"/>
      <c r="N3" s="21"/>
      <c r="O3" s="21"/>
      <c r="P3" s="21"/>
      <c r="Q3" s="21"/>
      <c r="R3" s="21"/>
      <c r="S3" s="21"/>
      <c r="T3" s="21"/>
      <c r="U3" s="21"/>
    </row>
    <row r="4" spans="1:21" ht="6.75" customHeight="1">
      <c r="A4" s="21"/>
      <c r="B4" s="50"/>
      <c r="C4" s="21"/>
      <c r="D4" s="21"/>
      <c r="E4" s="21"/>
      <c r="F4" s="21"/>
      <c r="G4" s="21"/>
      <c r="H4" s="21"/>
      <c r="I4" s="21"/>
      <c r="J4" s="21"/>
      <c r="K4" s="21"/>
      <c r="L4" s="21"/>
      <c r="M4" s="21"/>
      <c r="N4" s="21"/>
      <c r="O4" s="21"/>
      <c r="P4" s="21"/>
      <c r="Q4" s="21"/>
      <c r="R4" s="21"/>
      <c r="S4" s="21"/>
      <c r="T4" s="21"/>
      <c r="U4" s="21"/>
    </row>
    <row r="5" spans="1:21" s="97" customFormat="1" ht="14.1" customHeight="1">
      <c r="B5" s="140" t="s">
        <v>106</v>
      </c>
      <c r="C5" s="140"/>
      <c r="D5" s="140"/>
      <c r="E5" s="140"/>
      <c r="F5" s="140"/>
      <c r="G5" s="140"/>
      <c r="H5" s="140"/>
      <c r="I5" s="140"/>
      <c r="J5" s="140"/>
      <c r="K5" s="98"/>
    </row>
    <row r="6" spans="1:21" s="14" customFormat="1" ht="5.25" customHeight="1">
      <c r="A6" s="48"/>
      <c r="B6" s="52"/>
      <c r="C6" s="48"/>
      <c r="D6" s="48"/>
      <c r="E6" s="53"/>
      <c r="F6" s="53"/>
      <c r="G6" s="53"/>
      <c r="H6" s="53"/>
      <c r="I6" s="53"/>
      <c r="J6" s="53"/>
      <c r="K6" s="53"/>
      <c r="L6" s="48"/>
      <c r="M6" s="48"/>
      <c r="N6" s="48"/>
      <c r="O6" s="48"/>
      <c r="P6" s="48"/>
      <c r="Q6" s="48"/>
      <c r="R6" s="48"/>
      <c r="S6" s="48"/>
      <c r="T6" s="48"/>
      <c r="U6" s="48"/>
    </row>
    <row r="7" spans="1:21" s="14" customFormat="1" ht="14.1" customHeight="1">
      <c r="A7" s="48"/>
      <c r="B7" s="91" t="s">
        <v>55</v>
      </c>
      <c r="C7" s="92"/>
      <c r="D7" s="92"/>
      <c r="E7" s="92"/>
      <c r="F7" s="92"/>
      <c r="G7" s="92"/>
      <c r="H7" s="92"/>
      <c r="I7" s="92"/>
      <c r="J7" s="92"/>
      <c r="K7" s="92"/>
      <c r="L7" s="88"/>
      <c r="M7" s="48"/>
      <c r="N7" s="48"/>
      <c r="O7" s="48"/>
      <c r="P7" s="48"/>
      <c r="Q7" s="48"/>
      <c r="R7" s="48"/>
      <c r="S7" s="48"/>
      <c r="T7" s="48"/>
      <c r="U7" s="48"/>
    </row>
    <row r="8" spans="1:21" s="14" customFormat="1" ht="14.1" customHeight="1">
      <c r="A8" s="48"/>
      <c r="B8" s="91" t="s">
        <v>56</v>
      </c>
      <c r="C8" s="92"/>
      <c r="D8" s="92"/>
      <c r="E8" s="92"/>
      <c r="F8" s="92"/>
      <c r="G8" s="92"/>
      <c r="H8" s="92"/>
      <c r="I8" s="92"/>
      <c r="J8" s="92"/>
      <c r="K8" s="92"/>
      <c r="L8" s="88"/>
      <c r="M8" s="48"/>
      <c r="N8" s="48"/>
      <c r="O8" s="48"/>
      <c r="P8" s="48"/>
      <c r="Q8" s="48"/>
      <c r="R8" s="48"/>
      <c r="S8" s="48"/>
      <c r="T8" s="48"/>
      <c r="U8" s="48"/>
    </row>
    <row r="9" spans="1:21" s="14" customFormat="1" ht="14.1" customHeight="1">
      <c r="A9" s="48"/>
      <c r="B9" s="91" t="s">
        <v>57</v>
      </c>
      <c r="C9" s="92"/>
      <c r="D9" s="92"/>
      <c r="E9" s="92"/>
      <c r="F9" s="92"/>
      <c r="G9" s="92"/>
      <c r="H9" s="92"/>
      <c r="I9" s="92"/>
      <c r="J9" s="92"/>
      <c r="K9" s="92"/>
      <c r="L9" s="88"/>
      <c r="M9" s="48"/>
      <c r="N9" s="48"/>
      <c r="O9" s="48"/>
      <c r="P9" s="48"/>
      <c r="Q9" s="48"/>
      <c r="R9" s="48"/>
      <c r="S9" s="48"/>
      <c r="T9" s="48"/>
      <c r="U9" s="48"/>
    </row>
    <row r="10" spans="1:21" s="14" customFormat="1" ht="12.95" customHeight="1">
      <c r="A10" s="48"/>
      <c r="B10" s="52"/>
      <c r="C10" s="48"/>
      <c r="D10" s="48"/>
      <c r="E10" s="53"/>
      <c r="F10" s="53"/>
      <c r="G10" s="53"/>
      <c r="H10" s="53"/>
      <c r="I10" s="53"/>
      <c r="J10" s="53"/>
      <c r="K10" s="53"/>
      <c r="L10" s="48"/>
      <c r="M10" s="48"/>
      <c r="N10" s="48"/>
      <c r="O10" s="48"/>
      <c r="P10" s="48"/>
      <c r="Q10" s="48"/>
      <c r="R10" s="48"/>
      <c r="S10" s="48"/>
      <c r="T10" s="48"/>
      <c r="U10" s="48"/>
    </row>
    <row r="11" spans="1:21" s="14" customFormat="1" ht="12.95" customHeight="1" thickBot="1">
      <c r="A11" s="48"/>
      <c r="B11" s="48"/>
      <c r="C11" s="48"/>
      <c r="D11" s="48"/>
      <c r="E11" s="48"/>
      <c r="F11" s="48"/>
      <c r="G11" s="48"/>
      <c r="H11" s="48"/>
      <c r="I11" s="48"/>
      <c r="J11" s="48"/>
      <c r="K11" s="48"/>
      <c r="L11" s="48"/>
      <c r="M11" s="48"/>
      <c r="N11" s="48"/>
      <c r="O11" s="48"/>
      <c r="P11" s="48"/>
      <c r="Q11" s="48"/>
      <c r="R11" s="48"/>
      <c r="S11" s="48"/>
      <c r="T11" s="48"/>
      <c r="U11" s="48"/>
    </row>
    <row r="12" spans="1:21" s="14" customFormat="1" ht="12.95" customHeight="1" thickBot="1">
      <c r="A12" s="111"/>
      <c r="B12" s="8" t="s">
        <v>74</v>
      </c>
      <c r="C12" s="62" t="s">
        <v>2</v>
      </c>
      <c r="D12" s="63" t="s">
        <v>0</v>
      </c>
      <c r="E12" s="64" t="s">
        <v>1</v>
      </c>
      <c r="F12" s="64" t="s">
        <v>3</v>
      </c>
      <c r="G12" s="65" t="s">
        <v>4</v>
      </c>
      <c r="H12" s="66" t="s">
        <v>5</v>
      </c>
      <c r="I12" s="48"/>
      <c r="J12" s="20" t="s">
        <v>69</v>
      </c>
      <c r="K12" s="23"/>
      <c r="L12" s="12"/>
      <c r="M12" s="93"/>
      <c r="N12" s="48"/>
      <c r="O12" s="48"/>
      <c r="P12" s="20" t="s">
        <v>61</v>
      </c>
      <c r="Q12" s="23"/>
      <c r="R12" s="12"/>
      <c r="S12" s="93"/>
      <c r="T12" s="48"/>
      <c r="U12" s="48"/>
    </row>
    <row r="13" spans="1:21" s="14" customFormat="1" ht="12.95" customHeight="1">
      <c r="A13" s="1">
        <v>1</v>
      </c>
      <c r="B13" s="24" t="s">
        <v>25</v>
      </c>
      <c r="C13" s="25">
        <f>COUNT(M13,N17,M21,T14,T17)</f>
        <v>0</v>
      </c>
      <c r="D13" s="26">
        <f>IF(M13&gt;N13,1,0)+IF(N17&gt;M17,1,0)+IF(M21&gt;N21,1,0)+IF(T14&gt;S14,1,0)+IF(T17&gt;S17,1,0)</f>
        <v>0</v>
      </c>
      <c r="E13" s="26">
        <f>IF(M13&lt;N13,1,0)+IF(N17&lt;M17,1,0)+IF(M21&lt;N21,1,0)+IF(T14&lt;S14,1,0)+IF(T17&lt;S17,1,0)</f>
        <v>0</v>
      </c>
      <c r="F13" s="26">
        <f>SUM(M13+N17+M21+S14+T17)</f>
        <v>0</v>
      </c>
      <c r="G13" s="26">
        <f>VALUE(N13+M17+N21+T14+S17)</f>
        <v>0</v>
      </c>
      <c r="H13" s="27">
        <f>AVERAGE(F13-G13)</f>
        <v>0</v>
      </c>
      <c r="I13" s="48"/>
      <c r="J13" s="9" t="str">
        <f>B13</f>
        <v>GLOBAL TC</v>
      </c>
      <c r="K13" s="29"/>
      <c r="L13" s="86" t="str">
        <f>B18</f>
        <v>DESCANSA</v>
      </c>
      <c r="M13" s="79"/>
      <c r="N13" s="79"/>
      <c r="O13" s="48"/>
      <c r="P13" s="9" t="str">
        <f>B16</f>
        <v>CT ARENAL</v>
      </c>
      <c r="Q13" s="29" t="s">
        <v>6</v>
      </c>
      <c r="R13" s="9" t="str">
        <f>B17</f>
        <v>CT MANACOR</v>
      </c>
      <c r="S13" s="79"/>
      <c r="T13" s="79"/>
      <c r="U13" s="48"/>
    </row>
    <row r="14" spans="1:21" s="14" customFormat="1" ht="12.95" customHeight="1">
      <c r="A14" s="2">
        <v>2</v>
      </c>
      <c r="B14" s="30" t="s">
        <v>32</v>
      </c>
      <c r="C14" s="31">
        <f>COUNT(N14,N18,M22,T15,S17)</f>
        <v>0</v>
      </c>
      <c r="D14" s="31">
        <f>IF(M14&lt;N14,1,0)+IF(N18&gt;M18,1,0)+IF(M22&gt;N22,1,0)+IF(T15&gt;S15,1,0)+IF(S17&gt;T17,1,0)</f>
        <v>0</v>
      </c>
      <c r="E14" s="31">
        <f>IF(M14&gt;N14,1,0)+IF(N18&lt;M18,1,0)+IF(M22&lt;N22,1,0)+IF(T15&lt;S15,1,0)+IF(S17&lt;T17,1,0)</f>
        <v>0</v>
      </c>
      <c r="F14" s="31">
        <f>VALUE(N14+N18+M22+T15+S17)</f>
        <v>0</v>
      </c>
      <c r="G14" s="31">
        <f>VALUE(M14+M18+N22+S15+T17)</f>
        <v>0</v>
      </c>
      <c r="H14" s="32">
        <f>AVERAGE(F14-G14)</f>
        <v>0</v>
      </c>
      <c r="I14" s="48"/>
      <c r="J14" s="9" t="str">
        <f>B17</f>
        <v>CT MANACOR</v>
      </c>
      <c r="K14" s="29" t="s">
        <v>6</v>
      </c>
      <c r="L14" s="10" t="str">
        <f>B14</f>
        <v>ES CENTRE T&amp;P</v>
      </c>
      <c r="M14" s="11"/>
      <c r="N14" s="11"/>
      <c r="O14" s="48"/>
      <c r="P14" s="10" t="str">
        <f>B13</f>
        <v>GLOBAL TC</v>
      </c>
      <c r="Q14" s="29" t="s">
        <v>6</v>
      </c>
      <c r="R14" s="9" t="str">
        <f>B15</f>
        <v>SPORTING TC</v>
      </c>
      <c r="S14" s="79"/>
      <c r="T14" s="79"/>
      <c r="U14" s="48"/>
    </row>
    <row r="15" spans="1:21" s="14" customFormat="1" ht="12.95" customHeight="1">
      <c r="A15" s="2">
        <v>3</v>
      </c>
      <c r="B15" s="30" t="s">
        <v>35</v>
      </c>
      <c r="C15" s="31">
        <f>COUNT(M15,N19,N22,S14,S19)</f>
        <v>0</v>
      </c>
      <c r="D15" s="31">
        <f>IF(M15&gt;N15,1,0)+IF(N19&gt;M19,1,0)+IF(N22&gt;M22,1,0)+IF(T14&gt;S14,1,0)+IF(S19&gt;T19,1,0)</f>
        <v>0</v>
      </c>
      <c r="E15" s="33">
        <f>IF(M15&lt;N15,1,0)+IF(N19&lt;M19,1,0)+IF(N22&lt;M22,1,0)+IF(T14&lt;S14,1,0)+IF(S19&lt;T19,1,0)</f>
        <v>0</v>
      </c>
      <c r="F15" s="31">
        <f>VALUE(M15+N19+N22+T14+S19)</f>
        <v>0</v>
      </c>
      <c r="G15" s="31">
        <f>VALUE(N15+M19+M22+S14+T19)</f>
        <v>0</v>
      </c>
      <c r="H15" s="32">
        <f>AVERAGE(F15-G15)</f>
        <v>0</v>
      </c>
      <c r="I15" s="48"/>
      <c r="J15" s="9" t="str">
        <f>B15</f>
        <v>SPORTING TC</v>
      </c>
      <c r="K15" s="29" t="s">
        <v>6</v>
      </c>
      <c r="L15" s="10" t="str">
        <f>B16</f>
        <v>CT ARENAL</v>
      </c>
      <c r="M15" s="11"/>
      <c r="N15" s="11"/>
      <c r="O15" s="48"/>
      <c r="P15" s="84" t="str">
        <f>B18</f>
        <v>DESCANSA</v>
      </c>
      <c r="Q15" s="29"/>
      <c r="R15" s="80" t="str">
        <f>B14</f>
        <v>ES CENTRE T&amp;P</v>
      </c>
      <c r="S15" s="79"/>
      <c r="T15" s="79"/>
      <c r="U15" s="48"/>
    </row>
    <row r="16" spans="1:21" s="14" customFormat="1" ht="12.95" customHeight="1">
      <c r="A16" s="5">
        <v>4</v>
      </c>
      <c r="B16" s="30" t="s">
        <v>34</v>
      </c>
      <c r="C16" s="31">
        <f>COUNT(N15,M18,N21,S13,S18)</f>
        <v>0</v>
      </c>
      <c r="D16" s="31">
        <f>IF(N15&gt;M15,1,0)+IF(M18&gt;N18,1,0)+IF(N21&gt;M21,1,0)+IF(T13&gt;S13,1,0)+IF(S18&gt;T18,1,0)</f>
        <v>0</v>
      </c>
      <c r="E16" s="31">
        <f>IF(N15&lt;M15,1,0)+IF(M18&lt;N18,1,0)+IF(N21&lt;M21,1,0)+IF(T13&lt;S13,1,0)+IF(S18&lt;T18,1,0)</f>
        <v>0</v>
      </c>
      <c r="F16" s="31">
        <f>VALUE(N15+M18+N21+S13+S18)</f>
        <v>0</v>
      </c>
      <c r="G16" s="31">
        <f>VALUE(M15+N18+M21+T13+T18)</f>
        <v>0</v>
      </c>
      <c r="H16" s="32">
        <f>AVERAGE(F16-G16)</f>
        <v>0</v>
      </c>
      <c r="I16" s="48"/>
      <c r="J16" s="20" t="s">
        <v>70</v>
      </c>
      <c r="K16" s="23"/>
      <c r="L16" s="12"/>
      <c r="M16" s="13"/>
      <c r="O16" s="48"/>
      <c r="P16" s="20" t="s">
        <v>63</v>
      </c>
      <c r="Q16" s="23"/>
      <c r="R16" s="12"/>
      <c r="S16" s="93"/>
      <c r="T16" s="48"/>
      <c r="U16" s="48"/>
    </row>
    <row r="17" spans="1:21" s="48" customFormat="1" ht="12.95" customHeight="1">
      <c r="A17" s="5">
        <v>5</v>
      </c>
      <c r="B17" s="30" t="s">
        <v>33</v>
      </c>
      <c r="C17" s="31">
        <f>COUNT(M14,M17,N23,S13,T19)</f>
        <v>0</v>
      </c>
      <c r="D17" s="31">
        <f>IF(M14&gt;N14,1,0)+IF(M17&gt;N17,1,0)+IF(N23&gt;M23,1,0)+IF(S13&lt;T13,1,0)+IF(T19&gt;S19,1,0)</f>
        <v>0</v>
      </c>
      <c r="E17" s="31">
        <f>C17-D17</f>
        <v>0</v>
      </c>
      <c r="F17" s="31">
        <f>VALUE(M14+M17+N23+T13+T19)</f>
        <v>0</v>
      </c>
      <c r="G17" s="31">
        <f>VALUE(N14+N17+M23+S13+S19)</f>
        <v>0</v>
      </c>
      <c r="H17" s="32">
        <f>AVERAGE(F17-G17)</f>
        <v>0</v>
      </c>
      <c r="J17" s="9" t="str">
        <f>B17</f>
        <v>CT MANACOR</v>
      </c>
      <c r="K17" s="29" t="s">
        <v>6</v>
      </c>
      <c r="L17" s="15" t="str">
        <f>B13</f>
        <v>GLOBAL TC</v>
      </c>
      <c r="M17" s="11"/>
      <c r="N17" s="11"/>
      <c r="P17" s="9" t="str">
        <f>B14</f>
        <v>ES CENTRE T&amp;P</v>
      </c>
      <c r="Q17" s="29" t="s">
        <v>6</v>
      </c>
      <c r="R17" s="9" t="str">
        <f>B13</f>
        <v>GLOBAL TC</v>
      </c>
      <c r="S17" s="79"/>
      <c r="T17" s="79"/>
    </row>
    <row r="18" spans="1:21" s="48" customFormat="1" ht="12.95" customHeight="1" thickBot="1">
      <c r="A18" s="78"/>
      <c r="B18" s="81" t="s">
        <v>31</v>
      </c>
      <c r="C18" s="35"/>
      <c r="D18" s="35"/>
      <c r="E18" s="35"/>
      <c r="F18" s="35"/>
      <c r="G18" s="35"/>
      <c r="H18" s="36"/>
      <c r="J18" s="9" t="str">
        <f>B16</f>
        <v>CT ARENAL</v>
      </c>
      <c r="K18" s="29" t="s">
        <v>6</v>
      </c>
      <c r="L18" s="15" t="str">
        <f>B14</f>
        <v>ES CENTRE T&amp;P</v>
      </c>
      <c r="M18" s="11"/>
      <c r="N18" s="11"/>
      <c r="P18" s="9" t="str">
        <f>B16</f>
        <v>CT ARENAL</v>
      </c>
      <c r="Q18" s="29"/>
      <c r="R18" s="85" t="str">
        <f>B18</f>
        <v>DESCANSA</v>
      </c>
      <c r="S18" s="79"/>
      <c r="T18" s="79"/>
    </row>
    <row r="19" spans="1:21" s="48" customFormat="1" ht="12.95" customHeight="1">
      <c r="J19" s="84" t="str">
        <f>B18</f>
        <v>DESCANSA</v>
      </c>
      <c r="K19" s="29"/>
      <c r="L19" s="15" t="str">
        <f>B15</f>
        <v>SPORTING TC</v>
      </c>
      <c r="M19" s="79"/>
      <c r="N19" s="79"/>
      <c r="P19" s="9" t="str">
        <f>B15</f>
        <v>SPORTING TC</v>
      </c>
      <c r="Q19" s="29" t="s">
        <v>6</v>
      </c>
      <c r="R19" s="15" t="str">
        <f>B17</f>
        <v>CT MANACOR</v>
      </c>
      <c r="S19" s="79"/>
      <c r="T19" s="79"/>
    </row>
    <row r="20" spans="1:21" s="14" customFormat="1" ht="12.95" customHeight="1">
      <c r="A20" s="48"/>
      <c r="B20" s="48"/>
      <c r="C20" s="48"/>
      <c r="D20" s="48"/>
      <c r="E20" s="48"/>
      <c r="F20" s="48"/>
      <c r="G20" s="48"/>
      <c r="H20" s="48"/>
      <c r="I20" s="48"/>
      <c r="J20" s="20" t="s">
        <v>62</v>
      </c>
      <c r="K20" s="23"/>
      <c r="L20" s="12"/>
      <c r="M20" s="13"/>
      <c r="O20" s="48"/>
      <c r="P20" s="38"/>
      <c r="Q20" s="38"/>
      <c r="R20" s="38"/>
      <c r="S20" s="94"/>
      <c r="T20" s="94"/>
      <c r="U20" s="48"/>
    </row>
    <row r="21" spans="1:21" s="14" customFormat="1" ht="12.95" customHeight="1">
      <c r="A21" s="48"/>
      <c r="B21" s="48"/>
      <c r="C21" s="48"/>
      <c r="D21" s="48"/>
      <c r="E21" s="48"/>
      <c r="F21" s="48"/>
      <c r="G21" s="48"/>
      <c r="H21" s="48"/>
      <c r="I21" s="48"/>
      <c r="J21" s="9" t="str">
        <f>B13</f>
        <v>GLOBAL TC</v>
      </c>
      <c r="K21" s="29" t="s">
        <v>6</v>
      </c>
      <c r="L21" s="9" t="str">
        <f>B16</f>
        <v>CT ARENAL</v>
      </c>
      <c r="M21" s="11"/>
      <c r="N21" s="11"/>
      <c r="O21" s="48"/>
      <c r="P21" s="48"/>
      <c r="Q21" s="48"/>
      <c r="R21" s="48"/>
      <c r="S21" s="48"/>
      <c r="T21" s="48"/>
      <c r="U21" s="48"/>
    </row>
    <row r="22" spans="1:21" s="14" customFormat="1" ht="12.95" customHeight="1">
      <c r="A22" s="21"/>
      <c r="B22" s="108"/>
      <c r="C22" s="21"/>
      <c r="D22" s="21"/>
      <c r="E22" s="21"/>
      <c r="F22" s="21"/>
      <c r="G22" s="21"/>
      <c r="H22" s="48"/>
      <c r="I22" s="48"/>
      <c r="J22" s="10" t="str">
        <f>B14</f>
        <v>ES CENTRE T&amp;P</v>
      </c>
      <c r="K22" s="29" t="s">
        <v>6</v>
      </c>
      <c r="L22" s="9" t="str">
        <f>B15</f>
        <v>SPORTING TC</v>
      </c>
      <c r="M22" s="11"/>
      <c r="N22" s="11"/>
      <c r="O22" s="48"/>
      <c r="P22" s="48"/>
      <c r="Q22" s="48"/>
      <c r="R22" s="48"/>
      <c r="S22" s="48"/>
      <c r="T22" s="48"/>
      <c r="U22" s="48"/>
    </row>
    <row r="23" spans="1:21" s="14" customFormat="1" ht="12.95" customHeight="1">
      <c r="A23" s="48"/>
      <c r="B23" s="48"/>
      <c r="C23" s="48"/>
      <c r="D23" s="48"/>
      <c r="E23" s="48"/>
      <c r="F23" s="48"/>
      <c r="G23" s="48"/>
      <c r="H23" s="48"/>
      <c r="I23" s="48"/>
      <c r="J23" s="84" t="str">
        <f>B18</f>
        <v>DESCANSA</v>
      </c>
      <c r="K23" s="29"/>
      <c r="L23" s="15" t="str">
        <f>B17</f>
        <v>CT MANACOR</v>
      </c>
      <c r="M23" s="79"/>
      <c r="N23" s="79"/>
      <c r="O23" s="48"/>
      <c r="P23" s="48"/>
      <c r="Q23" s="48"/>
      <c r="R23" s="48"/>
      <c r="S23" s="48"/>
      <c r="T23" s="48"/>
      <c r="U23" s="48"/>
    </row>
    <row r="24" spans="1:21" ht="13.5" customHeight="1" thickBot="1">
      <c r="A24" s="48"/>
      <c r="B24" s="48"/>
      <c r="C24" s="48"/>
      <c r="D24" s="48"/>
      <c r="E24" s="48"/>
      <c r="F24" s="48"/>
      <c r="G24" s="48"/>
      <c r="H24" s="48"/>
      <c r="I24" s="48"/>
      <c r="J24" s="48"/>
      <c r="K24" s="48"/>
      <c r="L24" s="48"/>
      <c r="M24" s="48"/>
      <c r="N24" s="48"/>
      <c r="O24" s="48"/>
      <c r="P24" s="48"/>
      <c r="Q24" s="48"/>
      <c r="R24" s="48"/>
      <c r="S24" s="48"/>
      <c r="T24" s="48"/>
      <c r="U24" s="21"/>
    </row>
    <row r="25" spans="1:21" ht="14.25" customHeight="1" thickBot="1">
      <c r="A25" s="111"/>
      <c r="B25" s="8" t="s">
        <v>75</v>
      </c>
      <c r="C25" s="62" t="s">
        <v>2</v>
      </c>
      <c r="D25" s="63" t="s">
        <v>0</v>
      </c>
      <c r="E25" s="64" t="s">
        <v>1</v>
      </c>
      <c r="F25" s="64" t="s">
        <v>3</v>
      </c>
      <c r="G25" s="65" t="s">
        <v>4</v>
      </c>
      <c r="H25" s="66" t="s">
        <v>5</v>
      </c>
      <c r="I25" s="48"/>
      <c r="J25" s="20" t="s">
        <v>69</v>
      </c>
      <c r="K25" s="23"/>
      <c r="L25" s="12"/>
      <c r="M25" s="93"/>
      <c r="N25" s="48"/>
      <c r="O25" s="48"/>
      <c r="P25" s="20" t="s">
        <v>61</v>
      </c>
      <c r="Q25" s="23"/>
      <c r="R25" s="12"/>
      <c r="S25" s="93"/>
      <c r="T25" s="48"/>
      <c r="U25" s="21"/>
    </row>
    <row r="26" spans="1:21">
      <c r="A26" s="1">
        <v>1</v>
      </c>
      <c r="B26" s="24" t="s">
        <v>64</v>
      </c>
      <c r="C26" s="25">
        <f>COUNT(M26,N30,M34,T27,T30)</f>
        <v>0</v>
      </c>
      <c r="D26" s="26">
        <f>IF(M26&gt;N26,1,0)+IF(N30&gt;M30,1,0)+IF(M34&gt;N34,1,0)+IF(T27&gt;S27,1,0)+IF(T30&gt;S30,1,0)</f>
        <v>0</v>
      </c>
      <c r="E26" s="26">
        <f>IF(M26&lt;N26,1,0)+IF(N30&lt;M30,1,0)+IF(M34&lt;N34,1,0)+IF(T27&lt;S27,1,0)+IF(T30&lt;S30,1,0)</f>
        <v>0</v>
      </c>
      <c r="F26" s="26">
        <f>SUM(M26+N30+M34+S27+T30)</f>
        <v>0</v>
      </c>
      <c r="G26" s="26">
        <f>VALUE(N26+M30+N34+T27+S30)</f>
        <v>0</v>
      </c>
      <c r="H26" s="27">
        <f>AVERAGE(F26-G26)</f>
        <v>0</v>
      </c>
      <c r="I26" s="48"/>
      <c r="J26" s="9" t="str">
        <f>B26</f>
        <v>MATCH POINT "A"</v>
      </c>
      <c r="K26" s="29"/>
      <c r="L26" s="86" t="str">
        <f>B31</f>
        <v>DESCANSA</v>
      </c>
      <c r="M26" s="79"/>
      <c r="N26" s="79"/>
      <c r="O26" s="48"/>
      <c r="P26" s="9" t="str">
        <f>B29</f>
        <v>OPEN MARRATXÍ</v>
      </c>
      <c r="Q26" s="29" t="s">
        <v>6</v>
      </c>
      <c r="R26" s="9" t="str">
        <f>B30</f>
        <v>CT MURO</v>
      </c>
      <c r="S26" s="79"/>
      <c r="T26" s="79"/>
      <c r="U26" s="21"/>
    </row>
    <row r="27" spans="1:21">
      <c r="A27" s="2">
        <v>2</v>
      </c>
      <c r="B27" s="30" t="s">
        <v>102</v>
      </c>
      <c r="C27" s="31">
        <f>COUNT(N27,N31,M35,T28,S30)</f>
        <v>0</v>
      </c>
      <c r="D27" s="31">
        <f>IF(M27&lt;N27,1,0)+IF(N31&gt;M31,1,0)+IF(M35&gt;N35,1,0)+IF(T28&gt;S28,1,0)+IF(S30&gt;T30,1,0)</f>
        <v>0</v>
      </c>
      <c r="E27" s="31">
        <f>IF(M27&gt;N27,1,0)+IF(N31&lt;M31,1,0)+IF(M35&lt;N35,1,0)+IF(T28&lt;S28,1,0)+IF(S30&lt;T30,1,0)</f>
        <v>0</v>
      </c>
      <c r="F27" s="31">
        <f>VALUE(N27+N31+M35+T28+S30)</f>
        <v>0</v>
      </c>
      <c r="G27" s="31">
        <f>VALUE(M27+M31+N35+S28+T30)</f>
        <v>0</v>
      </c>
      <c r="H27" s="32">
        <f>AVERAGE(F27-G27)</f>
        <v>0</v>
      </c>
      <c r="I27" s="48"/>
      <c r="J27" s="9" t="str">
        <f>B30</f>
        <v>CT MURO</v>
      </c>
      <c r="K27" s="29" t="s">
        <v>6</v>
      </c>
      <c r="L27" s="10" t="str">
        <f>B27</f>
        <v>PLAYAS STA PONSA TC "A"</v>
      </c>
      <c r="M27" s="11"/>
      <c r="N27" s="11"/>
      <c r="O27" s="48"/>
      <c r="P27" s="10" t="str">
        <f>B26</f>
        <v>MATCH POINT "A"</v>
      </c>
      <c r="Q27" s="29" t="s">
        <v>6</v>
      </c>
      <c r="R27" s="9" t="str">
        <f>B28</f>
        <v>CT POLLENTIA</v>
      </c>
      <c r="S27" s="79"/>
      <c r="T27" s="79"/>
      <c r="U27" s="21"/>
    </row>
    <row r="28" spans="1:21">
      <c r="A28" s="2">
        <v>3</v>
      </c>
      <c r="B28" s="30" t="s">
        <v>29</v>
      </c>
      <c r="C28" s="31">
        <f>COUNT(M28,N32,N35,S27,S32)</f>
        <v>0</v>
      </c>
      <c r="D28" s="31">
        <f>IF(M28&gt;N28,1,0)+IF(N32&gt;M32,1,0)+IF(N35&gt;M35,1,0)+IF(T27&gt;S27,1,0)+IF(S32&gt;T32,1,0)</f>
        <v>0</v>
      </c>
      <c r="E28" s="33">
        <f>IF(M28&lt;N28,1,0)+IF(N32&lt;M32,1,0)+IF(N35&lt;M35,1,0)+IF(T27&lt;S27,1,0)+IF(S32&lt;T32,1,0)</f>
        <v>0</v>
      </c>
      <c r="F28" s="31">
        <f>VALUE(M28+N32+N35+T27+S32)</f>
        <v>0</v>
      </c>
      <c r="G28" s="31">
        <f>VALUE(N28+M32+M35+S27+T32)</f>
        <v>0</v>
      </c>
      <c r="H28" s="32">
        <f>AVERAGE(F28-G28)</f>
        <v>0</v>
      </c>
      <c r="I28" s="48"/>
      <c r="J28" s="9" t="str">
        <f>B28</f>
        <v>CT POLLENTIA</v>
      </c>
      <c r="K28" s="29" t="s">
        <v>6</v>
      </c>
      <c r="L28" s="10" t="str">
        <f>B29</f>
        <v>OPEN MARRATXÍ</v>
      </c>
      <c r="M28" s="11"/>
      <c r="N28" s="11"/>
      <c r="O28" s="48"/>
      <c r="P28" s="84" t="str">
        <f>B31</f>
        <v>DESCANSA</v>
      </c>
      <c r="Q28" s="29"/>
      <c r="R28" s="80" t="str">
        <f>B27</f>
        <v>PLAYAS STA PONSA TC "A"</v>
      </c>
      <c r="S28" s="79"/>
      <c r="T28" s="79"/>
      <c r="U28" s="21"/>
    </row>
    <row r="29" spans="1:21">
      <c r="A29" s="5">
        <v>4</v>
      </c>
      <c r="B29" s="30" t="s">
        <v>23</v>
      </c>
      <c r="C29" s="31">
        <f>COUNT(N28,M31,N34,S26,S31)</f>
        <v>0</v>
      </c>
      <c r="D29" s="31">
        <f>IF(N28&gt;M28,1,0)+IF(M31&gt;N31,1,0)+IF(N34&gt;M34,1,0)+IF(T26&gt;S26,1,0)+IF(S31&gt;T31,1,0)</f>
        <v>0</v>
      </c>
      <c r="E29" s="31">
        <f>IF(N28&lt;M28,1,0)+IF(M31&lt;N31,1,0)+IF(N34&lt;M34,1,0)+IF(T26&lt;S26,1,0)+IF(S31&lt;T31,1,0)</f>
        <v>0</v>
      </c>
      <c r="F29" s="31">
        <f>VALUE(N28+M31+N34+S26+S31)</f>
        <v>0</v>
      </c>
      <c r="G29" s="31">
        <f>VALUE(M28+N31+M34+T26+T31)</f>
        <v>0</v>
      </c>
      <c r="H29" s="32">
        <f>AVERAGE(F29-G29)</f>
        <v>0</v>
      </c>
      <c r="I29" s="48"/>
      <c r="J29" s="20" t="s">
        <v>70</v>
      </c>
      <c r="K29" s="23"/>
      <c r="L29" s="12"/>
      <c r="M29" s="13"/>
      <c r="N29" s="14"/>
      <c r="O29" s="48"/>
      <c r="P29" s="20" t="s">
        <v>63</v>
      </c>
      <c r="Q29" s="23"/>
      <c r="R29" s="12"/>
      <c r="S29" s="93"/>
      <c r="T29" s="48"/>
      <c r="U29" s="21"/>
    </row>
    <row r="30" spans="1:21">
      <c r="A30" s="5">
        <v>5</v>
      </c>
      <c r="B30" s="30" t="s">
        <v>24</v>
      </c>
      <c r="C30" s="31">
        <f>COUNT(M27,M30,N36,S26,T32)</f>
        <v>0</v>
      </c>
      <c r="D30" s="31">
        <f>IF(M27&gt;N27,1,0)+IF(M30&gt;N30,1,0)+IF(N36&gt;M36,1,0)+IF(S26&lt;T26,1,0)+IF(T32&gt;S32,1,0)</f>
        <v>0</v>
      </c>
      <c r="E30" s="31">
        <f>C30-D30</f>
        <v>0</v>
      </c>
      <c r="F30" s="31">
        <f>VALUE(M27+M30+N36+T26+T32)</f>
        <v>0</v>
      </c>
      <c r="G30" s="31">
        <f>VALUE(N27+N30+M36+S26+S32)</f>
        <v>0</v>
      </c>
      <c r="H30" s="32">
        <f>AVERAGE(F30-G30)</f>
        <v>0</v>
      </c>
      <c r="I30" s="48"/>
      <c r="J30" s="9" t="str">
        <f>B30</f>
        <v>CT MURO</v>
      </c>
      <c r="K30" s="29" t="s">
        <v>6</v>
      </c>
      <c r="L30" s="15" t="str">
        <f>B26</f>
        <v>MATCH POINT "A"</v>
      </c>
      <c r="M30" s="11"/>
      <c r="N30" s="11"/>
      <c r="O30" s="48"/>
      <c r="P30" s="9" t="str">
        <f>B27</f>
        <v>PLAYAS STA PONSA TC "A"</v>
      </c>
      <c r="Q30" s="29" t="s">
        <v>6</v>
      </c>
      <c r="R30" s="9" t="str">
        <f>B26</f>
        <v>MATCH POINT "A"</v>
      </c>
      <c r="S30" s="79"/>
      <c r="T30" s="79"/>
      <c r="U30" s="21"/>
    </row>
    <row r="31" spans="1:21" ht="15.75" thickBot="1">
      <c r="A31" s="78"/>
      <c r="B31" s="81" t="s">
        <v>31</v>
      </c>
      <c r="C31" s="35"/>
      <c r="D31" s="35"/>
      <c r="E31" s="35"/>
      <c r="F31" s="35"/>
      <c r="G31" s="35"/>
      <c r="H31" s="36"/>
      <c r="I31" s="48"/>
      <c r="J31" s="9" t="str">
        <f>B29</f>
        <v>OPEN MARRATXÍ</v>
      </c>
      <c r="K31" s="29" t="s">
        <v>6</v>
      </c>
      <c r="L31" s="15" t="str">
        <f>B27</f>
        <v>PLAYAS STA PONSA TC "A"</v>
      </c>
      <c r="M31" s="11"/>
      <c r="N31" s="11"/>
      <c r="O31" s="48"/>
      <c r="P31" s="9" t="str">
        <f>B29</f>
        <v>OPEN MARRATXÍ</v>
      </c>
      <c r="Q31" s="29"/>
      <c r="R31" s="85" t="str">
        <f>B31</f>
        <v>DESCANSA</v>
      </c>
      <c r="S31" s="79"/>
      <c r="T31" s="79"/>
      <c r="U31" s="21"/>
    </row>
    <row r="32" spans="1:21">
      <c r="A32" s="48"/>
      <c r="B32" s="48"/>
      <c r="C32" s="48"/>
      <c r="D32" s="48"/>
      <c r="E32" s="48"/>
      <c r="F32" s="48"/>
      <c r="G32" s="48"/>
      <c r="H32" s="48"/>
      <c r="I32" s="48"/>
      <c r="J32" s="84" t="str">
        <f>B31</f>
        <v>DESCANSA</v>
      </c>
      <c r="K32" s="29"/>
      <c r="L32" s="15" t="str">
        <f>B28</f>
        <v>CT POLLENTIA</v>
      </c>
      <c r="M32" s="79"/>
      <c r="N32" s="79"/>
      <c r="O32" s="48"/>
      <c r="P32" s="9" t="str">
        <f>B28</f>
        <v>CT POLLENTIA</v>
      </c>
      <c r="Q32" s="29" t="s">
        <v>6</v>
      </c>
      <c r="R32" s="15" t="str">
        <f>B30</f>
        <v>CT MURO</v>
      </c>
      <c r="S32" s="79"/>
      <c r="T32" s="79"/>
      <c r="U32" s="21"/>
    </row>
    <row r="33" spans="1:21">
      <c r="A33" s="48"/>
      <c r="B33" s="48"/>
      <c r="C33" s="48"/>
      <c r="D33" s="48"/>
      <c r="E33" s="48"/>
      <c r="F33" s="48"/>
      <c r="G33" s="48"/>
      <c r="H33" s="48"/>
      <c r="I33" s="48"/>
      <c r="J33" s="20" t="s">
        <v>62</v>
      </c>
      <c r="K33" s="23"/>
      <c r="L33" s="12"/>
      <c r="M33" s="13"/>
      <c r="N33" s="14"/>
      <c r="O33" s="48"/>
      <c r="P33" s="38"/>
      <c r="Q33" s="38"/>
      <c r="R33" s="38"/>
      <c r="S33" s="94"/>
      <c r="T33" s="94"/>
      <c r="U33" s="21"/>
    </row>
    <row r="34" spans="1:21">
      <c r="A34" s="48"/>
      <c r="B34" s="48"/>
      <c r="C34" s="48"/>
      <c r="D34" s="48"/>
      <c r="E34" s="48"/>
      <c r="F34" s="48"/>
      <c r="G34" s="48"/>
      <c r="H34" s="48"/>
      <c r="I34" s="48"/>
      <c r="J34" s="9" t="str">
        <f>B26</f>
        <v>MATCH POINT "A"</v>
      </c>
      <c r="K34" s="29" t="s">
        <v>6</v>
      </c>
      <c r="L34" s="9" t="str">
        <f>B29</f>
        <v>OPEN MARRATXÍ</v>
      </c>
      <c r="M34" s="11"/>
      <c r="N34" s="11"/>
      <c r="O34" s="48"/>
      <c r="P34" s="48"/>
      <c r="Q34" s="48"/>
      <c r="R34" s="48"/>
      <c r="S34" s="48"/>
      <c r="T34" s="48"/>
      <c r="U34" s="21"/>
    </row>
    <row r="35" spans="1:21">
      <c r="A35" s="21"/>
      <c r="B35" s="108"/>
      <c r="C35" s="21"/>
      <c r="D35" s="21"/>
      <c r="E35" s="21"/>
      <c r="F35" s="21"/>
      <c r="G35" s="21"/>
      <c r="H35" s="48"/>
      <c r="I35" s="48"/>
      <c r="J35" s="10" t="str">
        <f>B27</f>
        <v>PLAYAS STA PONSA TC "A"</v>
      </c>
      <c r="K35" s="29" t="s">
        <v>6</v>
      </c>
      <c r="L35" s="9" t="str">
        <f>B28</f>
        <v>CT POLLENTIA</v>
      </c>
      <c r="M35" s="11"/>
      <c r="N35" s="11"/>
      <c r="O35" s="48"/>
      <c r="P35" s="48"/>
      <c r="Q35" s="48"/>
      <c r="R35" s="48"/>
      <c r="S35" s="48"/>
      <c r="T35" s="48"/>
      <c r="U35" s="21"/>
    </row>
    <row r="36" spans="1:21">
      <c r="A36" s="48"/>
      <c r="B36" s="48"/>
      <c r="C36" s="48"/>
      <c r="D36" s="48"/>
      <c r="E36" s="48"/>
      <c r="F36" s="48"/>
      <c r="G36" s="48"/>
      <c r="H36" s="48"/>
      <c r="I36" s="48"/>
      <c r="J36" s="84" t="str">
        <f>B31</f>
        <v>DESCANSA</v>
      </c>
      <c r="K36" s="29"/>
      <c r="L36" s="15" t="str">
        <f>B30</f>
        <v>CT MURO</v>
      </c>
      <c r="M36" s="79"/>
      <c r="N36" s="79"/>
      <c r="O36" s="48"/>
      <c r="P36" s="48"/>
      <c r="Q36" s="48"/>
      <c r="R36" s="48"/>
      <c r="S36" s="48"/>
      <c r="T36" s="48"/>
    </row>
    <row r="37" spans="1:21">
      <c r="A37" s="48"/>
      <c r="B37" s="48"/>
      <c r="C37" s="48"/>
      <c r="D37" s="48"/>
      <c r="E37" s="48"/>
      <c r="F37" s="48"/>
      <c r="G37" s="48"/>
      <c r="H37" s="48"/>
      <c r="I37" s="48"/>
      <c r="J37" s="48"/>
      <c r="K37" s="48"/>
      <c r="L37" s="48"/>
      <c r="M37" s="48"/>
      <c r="N37" s="48"/>
      <c r="O37" s="48"/>
      <c r="P37" s="48"/>
      <c r="Q37" s="48"/>
      <c r="R37" s="48"/>
      <c r="S37" s="48"/>
      <c r="T37" s="48"/>
    </row>
    <row r="38" spans="1:21">
      <c r="A38" s="21"/>
      <c r="B38" s="99" t="s">
        <v>50</v>
      </c>
      <c r="C38" s="109" t="s">
        <v>108</v>
      </c>
      <c r="D38" s="21"/>
      <c r="E38" s="21"/>
      <c r="F38" s="21"/>
      <c r="G38" s="21"/>
      <c r="H38" s="21"/>
      <c r="I38" s="21"/>
      <c r="J38" s="21"/>
      <c r="K38" s="21"/>
      <c r="L38" s="21"/>
      <c r="M38" s="21"/>
      <c r="N38" s="21"/>
      <c r="O38" s="21"/>
      <c r="P38" s="21"/>
      <c r="Q38" s="21"/>
      <c r="R38" s="21"/>
      <c r="S38" s="21"/>
      <c r="T38" s="21"/>
    </row>
    <row r="39" spans="1:21">
      <c r="A39" s="21"/>
      <c r="B39" s="21"/>
      <c r="C39" s="21"/>
      <c r="D39" s="21"/>
      <c r="E39" s="21"/>
      <c r="F39" s="21"/>
      <c r="G39" s="21"/>
      <c r="H39" s="21"/>
      <c r="I39" s="21"/>
      <c r="J39" s="21"/>
      <c r="K39" s="21"/>
      <c r="L39" s="21"/>
      <c r="M39" s="21"/>
      <c r="N39" s="21"/>
      <c r="O39" s="21"/>
      <c r="P39" s="21"/>
      <c r="Q39" s="21"/>
      <c r="R39" s="21"/>
      <c r="S39" s="21"/>
      <c r="T39" s="21"/>
    </row>
    <row r="40" spans="1:21">
      <c r="A40" s="21"/>
      <c r="B40" s="100" t="s">
        <v>65</v>
      </c>
      <c r="C40" s="21"/>
      <c r="D40" s="21"/>
      <c r="E40" s="21"/>
      <c r="F40" s="21"/>
      <c r="G40" s="21"/>
      <c r="H40" s="21"/>
      <c r="I40" s="21"/>
      <c r="J40" s="21"/>
      <c r="K40" s="21"/>
      <c r="L40" s="21"/>
      <c r="M40" s="21"/>
      <c r="N40" s="21"/>
      <c r="O40" s="21"/>
      <c r="P40" s="21"/>
      <c r="Q40" s="21"/>
      <c r="R40" s="21"/>
      <c r="S40" s="21"/>
      <c r="T40" s="21"/>
    </row>
    <row r="41" spans="1:21">
      <c r="A41" s="21"/>
      <c r="B41" s="101"/>
      <c r="C41" s="21"/>
      <c r="D41" s="21"/>
      <c r="E41" s="21"/>
      <c r="F41" s="21"/>
      <c r="G41" s="21"/>
      <c r="H41" s="21"/>
      <c r="I41" s="21"/>
      <c r="J41" s="21"/>
      <c r="K41" s="21"/>
      <c r="L41" s="21"/>
      <c r="M41" s="21"/>
      <c r="N41" s="21"/>
      <c r="O41" s="21"/>
      <c r="P41" s="21"/>
      <c r="Q41" s="21"/>
      <c r="R41" s="21"/>
      <c r="S41" s="21"/>
      <c r="T41" s="21"/>
    </row>
    <row r="42" spans="1:21">
      <c r="A42" s="21"/>
      <c r="B42" s="102" t="s">
        <v>66</v>
      </c>
      <c r="C42" s="141"/>
      <c r="D42" s="142"/>
      <c r="E42" s="142"/>
      <c r="F42" s="142"/>
      <c r="G42" s="143"/>
      <c r="H42" s="21"/>
      <c r="I42" s="21"/>
      <c r="J42" s="21"/>
      <c r="K42" s="21"/>
      <c r="L42" s="21"/>
      <c r="M42" s="21"/>
      <c r="N42" s="21"/>
      <c r="O42" s="21"/>
      <c r="P42" s="21"/>
      <c r="Q42" s="21"/>
      <c r="R42" s="21"/>
      <c r="S42" s="21"/>
      <c r="T42" s="21"/>
    </row>
    <row r="43" spans="1:21">
      <c r="A43" s="21"/>
      <c r="B43" s="103"/>
      <c r="C43" s="104"/>
      <c r="D43" s="104"/>
      <c r="E43" s="104"/>
      <c r="F43" s="104"/>
      <c r="G43" s="105"/>
      <c r="H43" s="21"/>
      <c r="I43" s="21"/>
      <c r="J43" s="21"/>
      <c r="K43" s="21"/>
      <c r="L43" s="21"/>
      <c r="M43" s="21"/>
      <c r="N43" s="21"/>
      <c r="O43" s="21"/>
      <c r="P43" s="21"/>
      <c r="Q43" s="21"/>
      <c r="R43" s="21"/>
      <c r="S43" s="21"/>
      <c r="T43" s="21"/>
    </row>
    <row r="44" spans="1:21">
      <c r="A44" s="21"/>
      <c r="B44" s="100" t="s">
        <v>67</v>
      </c>
      <c r="C44" s="104"/>
      <c r="D44" s="104"/>
      <c r="E44" s="104"/>
      <c r="F44" s="104"/>
      <c r="G44" s="105"/>
      <c r="H44" s="106"/>
      <c r="I44" s="107"/>
      <c r="J44" s="107"/>
      <c r="K44" s="21"/>
      <c r="L44" s="21"/>
      <c r="M44" s="21"/>
      <c r="N44" s="21"/>
      <c r="O44" s="21"/>
      <c r="P44" s="21"/>
      <c r="Q44" s="21"/>
      <c r="R44" s="21"/>
      <c r="S44" s="21"/>
      <c r="T44" s="21"/>
    </row>
    <row r="45" spans="1:21">
      <c r="A45" s="21"/>
      <c r="B45" s="101"/>
      <c r="C45" s="144"/>
      <c r="D45" s="145"/>
      <c r="E45" s="145"/>
      <c r="F45" s="145"/>
      <c r="G45" s="146"/>
      <c r="H45" s="21"/>
      <c r="I45" s="21"/>
      <c r="J45" s="21"/>
      <c r="K45" s="21"/>
      <c r="L45" s="21"/>
      <c r="M45" s="21"/>
      <c r="N45" s="21"/>
      <c r="O45" s="21"/>
      <c r="P45" s="21"/>
      <c r="Q45" s="21"/>
      <c r="R45" s="21"/>
      <c r="S45" s="21"/>
      <c r="T45" s="21"/>
    </row>
    <row r="46" spans="1:21">
      <c r="A46" s="21"/>
      <c r="B46" s="102" t="s">
        <v>68</v>
      </c>
      <c r="C46" s="21"/>
      <c r="D46" s="21"/>
      <c r="E46" s="21"/>
      <c r="F46" s="21"/>
      <c r="G46" s="21"/>
      <c r="H46" s="21"/>
      <c r="I46" s="21"/>
      <c r="J46" s="21"/>
      <c r="K46" s="21"/>
      <c r="L46" s="21"/>
      <c r="M46" s="21"/>
      <c r="N46" s="21"/>
      <c r="O46" s="21"/>
      <c r="P46" s="21"/>
      <c r="Q46" s="21"/>
      <c r="R46" s="21"/>
      <c r="S46" s="21"/>
      <c r="T46" s="21"/>
    </row>
    <row r="47" spans="1:21">
      <c r="A47" s="21"/>
      <c r="B47" s="21"/>
      <c r="C47" s="21"/>
      <c r="D47" s="21"/>
      <c r="E47" s="21"/>
      <c r="F47" s="21"/>
      <c r="G47" s="21"/>
      <c r="H47" s="21"/>
      <c r="I47" s="21"/>
      <c r="J47" s="21"/>
      <c r="K47" s="21"/>
      <c r="L47" s="21"/>
      <c r="M47" s="21"/>
      <c r="N47" s="21"/>
      <c r="O47" s="21"/>
      <c r="P47" s="21"/>
      <c r="Q47" s="21"/>
      <c r="R47" s="21"/>
      <c r="S47" s="21"/>
      <c r="T47" s="21"/>
    </row>
  </sheetData>
  <mergeCells count="3">
    <mergeCell ref="B5:J5"/>
    <mergeCell ref="C42:G42"/>
    <mergeCell ref="C45:G45"/>
  </mergeCells>
  <printOptions horizontalCentered="1"/>
  <pageMargins left="3.937007874015748E-2" right="3.937007874015748E-2" top="0.19685039370078741" bottom="0.19685039370078741" header="0.31496062992125984" footer="0.31496062992125984"/>
  <pageSetup paperSize="9" scale="63" orientation="landscape" horizontalDpi="4294967293" r:id="rId1"/>
  <ignoredErrors>
    <ignoredError sqref="C38" twoDigitTextYear="1"/>
  </ignoredErrors>
  <drawing r:id="rId2"/>
</worksheet>
</file>

<file path=xl/worksheets/sheet4.xml><?xml version="1.0" encoding="utf-8"?>
<worksheet xmlns="http://schemas.openxmlformats.org/spreadsheetml/2006/main" xmlns:r="http://schemas.openxmlformats.org/officeDocument/2006/relationships">
  <sheetPr>
    <pageSetUpPr fitToPage="1"/>
  </sheetPr>
  <dimension ref="A1:U78"/>
  <sheetViews>
    <sheetView zoomScale="110" zoomScaleNormal="110" workbookViewId="0">
      <selection activeCell="R53" sqref="R53"/>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1.5703125" customWidth="1"/>
    <col min="11" max="11" width="3" customWidth="1"/>
    <col min="12" max="12" width="21.140625" customWidth="1"/>
    <col min="13" max="13" width="3.5703125" customWidth="1"/>
    <col min="14" max="14" width="3.7109375" customWidth="1"/>
    <col min="15" max="15" width="2.85546875" customWidth="1"/>
    <col min="16" max="16" width="21" customWidth="1"/>
    <col min="17" max="17" width="2.7109375" customWidth="1"/>
    <col min="18" max="18" width="20.85546875" customWidth="1"/>
    <col min="19" max="19" width="3.42578125" customWidth="1"/>
    <col min="20" max="20" width="3.5703125" customWidth="1"/>
  </cols>
  <sheetData>
    <row r="1" spans="1:21" ht="18.75">
      <c r="A1" s="21"/>
      <c r="B1" s="95" t="s">
        <v>78</v>
      </c>
      <c r="C1" s="21"/>
      <c r="D1" s="21"/>
      <c r="E1" s="21"/>
      <c r="F1" s="21"/>
      <c r="G1" s="21"/>
      <c r="H1" s="21"/>
      <c r="I1" s="21"/>
      <c r="J1" s="21"/>
      <c r="K1" s="21"/>
      <c r="L1" s="21"/>
      <c r="M1" s="21"/>
      <c r="N1" s="21"/>
      <c r="O1" s="21"/>
      <c r="P1" s="21"/>
      <c r="Q1" s="21"/>
      <c r="R1" s="21"/>
      <c r="S1" s="21"/>
      <c r="T1" s="21"/>
      <c r="U1" s="21"/>
    </row>
    <row r="2" spans="1:21" ht="8.25" customHeight="1">
      <c r="A2" s="21"/>
      <c r="B2" s="21"/>
      <c r="C2" s="21"/>
      <c r="D2" s="21"/>
      <c r="E2" s="21"/>
      <c r="F2" s="21"/>
      <c r="G2" s="21"/>
      <c r="H2" s="21"/>
      <c r="I2" s="21"/>
      <c r="J2" s="21"/>
      <c r="K2" s="21"/>
      <c r="L2" s="21"/>
      <c r="M2" s="21"/>
      <c r="N2" s="21"/>
      <c r="O2" s="21"/>
      <c r="P2" s="21"/>
      <c r="Q2" s="21"/>
      <c r="R2" s="21"/>
      <c r="S2" s="21"/>
      <c r="T2" s="21"/>
      <c r="U2" s="21"/>
    </row>
    <row r="3" spans="1:21" ht="14.1" customHeight="1">
      <c r="A3" s="21"/>
      <c r="B3" s="67" t="s">
        <v>15</v>
      </c>
      <c r="C3" s="21"/>
      <c r="D3" s="21"/>
      <c r="E3" s="21"/>
      <c r="F3" s="21"/>
      <c r="G3" s="21"/>
      <c r="H3" s="21"/>
      <c r="I3" s="21"/>
      <c r="J3" s="21"/>
      <c r="K3" s="21"/>
      <c r="L3" s="21"/>
      <c r="M3" s="21"/>
      <c r="N3" s="21"/>
      <c r="O3" s="21"/>
      <c r="P3" s="21"/>
      <c r="Q3" s="21"/>
      <c r="R3" s="21"/>
      <c r="S3" s="21"/>
      <c r="T3" s="21"/>
      <c r="U3" s="21"/>
    </row>
    <row r="4" spans="1:21" ht="9" customHeight="1">
      <c r="A4" s="21"/>
      <c r="B4" s="50"/>
      <c r="C4" s="21"/>
      <c r="D4" s="21"/>
      <c r="E4" s="21"/>
      <c r="F4" s="21"/>
      <c r="G4" s="21"/>
      <c r="H4" s="21"/>
      <c r="I4" s="21"/>
      <c r="J4" s="21"/>
      <c r="K4" s="21"/>
      <c r="L4" s="21"/>
      <c r="M4" s="21"/>
      <c r="N4" s="21"/>
      <c r="O4" s="21"/>
      <c r="P4" s="21"/>
      <c r="Q4" s="21"/>
      <c r="R4" s="21"/>
      <c r="S4" s="21"/>
      <c r="T4" s="21"/>
      <c r="U4" s="21"/>
    </row>
    <row r="5" spans="1:21" ht="14.25" customHeight="1">
      <c r="A5" s="21"/>
      <c r="B5" s="67" t="s">
        <v>13</v>
      </c>
      <c r="C5" s="21"/>
      <c r="D5" s="21"/>
      <c r="E5" s="21"/>
      <c r="F5" s="21"/>
      <c r="G5" s="21"/>
      <c r="H5" s="21"/>
      <c r="I5" s="21"/>
      <c r="J5" s="21"/>
      <c r="K5" s="21"/>
      <c r="L5" s="21"/>
      <c r="M5" s="21"/>
      <c r="N5" s="21"/>
      <c r="O5" s="21"/>
      <c r="P5" s="21"/>
      <c r="Q5" s="21"/>
      <c r="R5" s="21"/>
      <c r="S5" s="21"/>
      <c r="T5" s="21"/>
      <c r="U5" s="21"/>
    </row>
    <row r="6" spans="1:21" s="97" customFormat="1" ht="14.1" customHeight="1">
      <c r="B6" s="140" t="s">
        <v>118</v>
      </c>
      <c r="C6" s="140"/>
      <c r="D6" s="140"/>
      <c r="E6" s="140"/>
      <c r="F6" s="140"/>
      <c r="G6" s="140"/>
      <c r="H6" s="140"/>
      <c r="I6" s="140"/>
      <c r="J6" s="140"/>
      <c r="K6" s="136"/>
    </row>
    <row r="7" spans="1:21" s="14" customFormat="1" ht="5.25" customHeight="1">
      <c r="A7" s="48"/>
      <c r="B7" s="52"/>
      <c r="C7" s="48"/>
      <c r="D7" s="48"/>
      <c r="E7" s="53"/>
      <c r="F7" s="53"/>
      <c r="G7" s="53"/>
      <c r="H7" s="53"/>
      <c r="I7" s="53"/>
      <c r="J7" s="53"/>
      <c r="K7" s="53"/>
      <c r="L7" s="48"/>
      <c r="M7" s="48"/>
      <c r="N7" s="48"/>
      <c r="O7" s="48"/>
      <c r="P7" s="48"/>
      <c r="Q7" s="48"/>
      <c r="R7" s="48"/>
      <c r="S7" s="48"/>
      <c r="T7" s="48"/>
      <c r="U7" s="48"/>
    </row>
    <row r="8" spans="1:21" s="14" customFormat="1" ht="14.1" customHeight="1">
      <c r="A8" s="48"/>
      <c r="B8" s="91" t="s">
        <v>55</v>
      </c>
      <c r="C8" s="92"/>
      <c r="D8" s="92"/>
      <c r="E8" s="92"/>
      <c r="F8" s="92"/>
      <c r="G8" s="92"/>
      <c r="H8" s="92"/>
      <c r="I8" s="92"/>
      <c r="J8" s="92"/>
      <c r="K8" s="92"/>
      <c r="L8" s="88"/>
      <c r="M8" s="48"/>
      <c r="N8" s="48"/>
      <c r="O8" s="48"/>
      <c r="P8" s="48"/>
      <c r="Q8" s="48"/>
      <c r="R8" s="48"/>
      <c r="S8" s="48"/>
      <c r="T8" s="48"/>
      <c r="U8" s="48"/>
    </row>
    <row r="9" spans="1:21" s="14" customFormat="1" ht="14.1" customHeight="1">
      <c r="A9" s="48"/>
      <c r="B9" s="91" t="s">
        <v>56</v>
      </c>
      <c r="C9" s="92"/>
      <c r="D9" s="92"/>
      <c r="E9" s="92"/>
      <c r="F9" s="92"/>
      <c r="G9" s="92"/>
      <c r="H9" s="92"/>
      <c r="I9" s="92"/>
      <c r="J9" s="92"/>
      <c r="K9" s="92"/>
      <c r="L9" s="88"/>
      <c r="M9" s="48"/>
      <c r="N9" s="48"/>
      <c r="O9" s="48"/>
      <c r="P9" s="48"/>
      <c r="Q9" s="48"/>
      <c r="R9" s="48"/>
      <c r="S9" s="48"/>
      <c r="T9" s="48"/>
      <c r="U9" s="48"/>
    </row>
    <row r="10" spans="1:21" s="14" customFormat="1" ht="14.1" customHeight="1">
      <c r="A10" s="48"/>
      <c r="B10" s="91" t="s">
        <v>57</v>
      </c>
      <c r="C10" s="92"/>
      <c r="D10" s="92"/>
      <c r="E10" s="92"/>
      <c r="F10" s="92"/>
      <c r="G10" s="92"/>
      <c r="H10" s="92"/>
      <c r="I10" s="92"/>
      <c r="J10" s="92"/>
      <c r="K10" s="92"/>
      <c r="L10" s="88"/>
      <c r="M10" s="48"/>
      <c r="N10" s="48"/>
      <c r="O10" s="48"/>
      <c r="P10" s="48"/>
      <c r="Q10" s="48"/>
      <c r="R10" s="48"/>
      <c r="S10" s="48"/>
      <c r="T10" s="48"/>
      <c r="U10" s="48"/>
    </row>
    <row r="11" spans="1:21" s="14" customFormat="1" ht="12.95" customHeight="1">
      <c r="A11" s="48"/>
      <c r="B11" s="52"/>
      <c r="C11" s="48"/>
      <c r="D11" s="48"/>
      <c r="E11" s="53"/>
      <c r="F11" s="53"/>
      <c r="G11" s="53"/>
      <c r="H11" s="53"/>
      <c r="I11" s="53"/>
      <c r="J11" s="53"/>
      <c r="K11" s="53"/>
      <c r="L11" s="48"/>
      <c r="M11" s="48"/>
      <c r="N11" s="48"/>
      <c r="O11" s="48"/>
      <c r="P11" s="48"/>
      <c r="Q11" s="48"/>
      <c r="R11" s="48"/>
      <c r="S11" s="48"/>
      <c r="T11" s="48"/>
      <c r="U11" s="48"/>
    </row>
    <row r="12" spans="1:21" s="14" customFormat="1" ht="12.95" customHeight="1" thickBot="1">
      <c r="A12" s="48"/>
      <c r="B12" s="48"/>
      <c r="C12" s="48"/>
      <c r="D12" s="48"/>
      <c r="E12" s="48"/>
      <c r="F12" s="48"/>
      <c r="G12" s="48"/>
      <c r="H12" s="48"/>
      <c r="I12" s="48"/>
      <c r="J12" s="48"/>
      <c r="K12" s="48"/>
      <c r="L12" s="48"/>
      <c r="M12" s="48"/>
      <c r="N12" s="48"/>
      <c r="O12" s="48"/>
      <c r="P12" s="48"/>
      <c r="Q12" s="48"/>
      <c r="R12" s="48"/>
      <c r="S12" s="48"/>
      <c r="T12" s="48"/>
      <c r="U12" s="48"/>
    </row>
    <row r="13" spans="1:21" s="14" customFormat="1" ht="12.95" customHeight="1" thickBot="1">
      <c r="A13" s="22"/>
      <c r="B13" s="8" t="s">
        <v>9</v>
      </c>
      <c r="C13" s="62" t="s">
        <v>2</v>
      </c>
      <c r="D13" s="63" t="s">
        <v>0</v>
      </c>
      <c r="E13" s="64" t="s">
        <v>1</v>
      </c>
      <c r="F13" s="64" t="s">
        <v>3</v>
      </c>
      <c r="G13" s="65" t="s">
        <v>4</v>
      </c>
      <c r="H13" s="66" t="s">
        <v>5</v>
      </c>
      <c r="I13" s="48"/>
      <c r="J13" s="20" t="s">
        <v>69</v>
      </c>
      <c r="K13" s="23"/>
      <c r="L13" s="12"/>
      <c r="M13" s="13"/>
      <c r="P13" s="20" t="s">
        <v>62</v>
      </c>
      <c r="Q13" s="23"/>
      <c r="R13" s="12"/>
      <c r="S13" s="93"/>
      <c r="T13" s="48"/>
      <c r="U13" s="48"/>
    </row>
    <row r="14" spans="1:21" s="14" customFormat="1" ht="12.95" customHeight="1">
      <c r="A14" s="1">
        <v>1</v>
      </c>
      <c r="B14" s="24" t="s">
        <v>77</v>
      </c>
      <c r="C14" s="25">
        <f>COUNT(M14,N17,S14)</f>
        <v>0</v>
      </c>
      <c r="D14" s="26">
        <f>IF(M14&gt;N14,1,0)+IF(N17&gt;M17,1,0)+IF(S14&gt;T14,1,0)</f>
        <v>0</v>
      </c>
      <c r="E14" s="26">
        <f>IF(M14&lt;N14,1,0)+IF(N17&lt;M17,1,0)+IF(S14&lt;T14,1,0)</f>
        <v>0</v>
      </c>
      <c r="F14" s="26">
        <f>VALUE(M14+N17+S14)</f>
        <v>0</v>
      </c>
      <c r="G14" s="26">
        <f>VALUE(N14+M17+T14)</f>
        <v>0</v>
      </c>
      <c r="H14" s="27">
        <f>AVERAGE(F14-G14)</f>
        <v>0</v>
      </c>
      <c r="I14" s="122"/>
      <c r="J14" s="9" t="str">
        <f>B14</f>
        <v>PLAYAS SANTA PONSA</v>
      </c>
      <c r="K14" s="29" t="s">
        <v>6</v>
      </c>
      <c r="L14" s="10" t="str">
        <f>B17</f>
        <v>CT MURO "B"</v>
      </c>
      <c r="M14" s="11"/>
      <c r="N14" s="11"/>
      <c r="P14" s="9" t="str">
        <f>B14</f>
        <v>PLAYAS SANTA PONSA</v>
      </c>
      <c r="Q14" s="29" t="s">
        <v>6</v>
      </c>
      <c r="R14" s="80" t="str">
        <f>B15</f>
        <v>SANTA MARIA TC</v>
      </c>
      <c r="S14" s="79"/>
      <c r="T14" s="79"/>
      <c r="U14" s="48"/>
    </row>
    <row r="15" spans="1:21" s="14" customFormat="1" ht="12.95" customHeight="1">
      <c r="A15" s="2">
        <v>2</v>
      </c>
      <c r="B15" s="30" t="s">
        <v>28</v>
      </c>
      <c r="C15" s="31">
        <f>COUNT(M15,N18,T14)</f>
        <v>0</v>
      </c>
      <c r="D15" s="31">
        <f>IF(M15&gt;N15,1,0)+IF(N18&gt;M18,1,0)+IF(T14&gt;S14,1,0)</f>
        <v>0</v>
      </c>
      <c r="E15" s="31">
        <f>IF(M15&lt;N15,1,0)+IF(N18&lt;M18,1,0)+IF(T14&lt;S14,1,0)</f>
        <v>0</v>
      </c>
      <c r="F15" s="31">
        <f>VALUE(M15+N18+T14)</f>
        <v>0</v>
      </c>
      <c r="G15" s="31">
        <f>VALUE(N15+M18+S14)</f>
        <v>0</v>
      </c>
      <c r="H15" s="32">
        <f>AVERAGE(F15-G15)</f>
        <v>0</v>
      </c>
      <c r="I15" s="122"/>
      <c r="J15" s="9" t="str">
        <f>B15</f>
        <v>SANTA MARIA TC</v>
      </c>
      <c r="K15" s="29" t="s">
        <v>6</v>
      </c>
      <c r="L15" s="10" t="str">
        <f>B16</f>
        <v>CT FELANITX</v>
      </c>
      <c r="M15" s="11"/>
      <c r="N15" s="11"/>
      <c r="P15" s="10" t="str">
        <f>B16</f>
        <v>CT FELANITX</v>
      </c>
      <c r="Q15" s="29" t="s">
        <v>6</v>
      </c>
      <c r="R15" s="80" t="str">
        <f>B17</f>
        <v>CT MURO "B"</v>
      </c>
      <c r="S15" s="79"/>
      <c r="T15" s="79"/>
      <c r="U15" s="48"/>
    </row>
    <row r="16" spans="1:21" s="14" customFormat="1" ht="12.95" customHeight="1">
      <c r="A16" s="2">
        <v>3</v>
      </c>
      <c r="B16" s="30" t="s">
        <v>104</v>
      </c>
      <c r="C16" s="31">
        <f>COUNT(N15,M17,S15)</f>
        <v>0</v>
      </c>
      <c r="D16" s="44">
        <f>IF(M17&gt;N17,1,0)+IF(N15&gt;M15,1,0)+IF(S15&gt;T15,1,0)</f>
        <v>0</v>
      </c>
      <c r="E16" s="44">
        <f>IF(M17&lt;N17,1,0)+IF(N15&lt;M15,1,0)+IF(S15&lt;T15,1,0)</f>
        <v>0</v>
      </c>
      <c r="F16" s="44">
        <f>VALUE(N15+M17+S15)</f>
        <v>0</v>
      </c>
      <c r="G16" s="44">
        <f>VALUE(M15+N17+T15)</f>
        <v>0</v>
      </c>
      <c r="H16" s="45">
        <f>AVERAGE(F16-G16)</f>
        <v>0</v>
      </c>
      <c r="I16" s="48"/>
      <c r="J16" s="20" t="s">
        <v>70</v>
      </c>
      <c r="K16" s="23"/>
      <c r="L16" s="12"/>
      <c r="M16" s="93"/>
      <c r="N16" s="48"/>
      <c r="O16" s="48"/>
      <c r="P16" s="48"/>
      <c r="Q16" s="48"/>
      <c r="R16" s="48"/>
      <c r="S16" s="48"/>
      <c r="T16" s="48"/>
      <c r="U16" s="48"/>
    </row>
    <row r="17" spans="1:21" s="14" customFormat="1" ht="12.95" customHeight="1" thickBot="1">
      <c r="A17" s="3">
        <v>4</v>
      </c>
      <c r="B17" s="34" t="s">
        <v>103</v>
      </c>
      <c r="C17" s="35">
        <f>COUNT(N14,M18,T15)</f>
        <v>0</v>
      </c>
      <c r="D17" s="35">
        <f>IF(N14&gt;M14,1,0)+IF(M18&gt;N18,1,0)+IF(T15&gt;S15,1,0)</f>
        <v>0</v>
      </c>
      <c r="E17" s="35">
        <f>IF(N14&lt;M14,1,0)+IF(M18&lt;N18,1,0)+IF(T15&lt;S15,1,0)</f>
        <v>0</v>
      </c>
      <c r="F17" s="35">
        <f>VALUE(N14+M18+T15)</f>
        <v>0</v>
      </c>
      <c r="G17" s="35">
        <f>VALUE(M14+N18+S15)</f>
        <v>0</v>
      </c>
      <c r="H17" s="36">
        <f>AVERAGE(F17-G17)</f>
        <v>0</v>
      </c>
      <c r="I17" s="48"/>
      <c r="J17" s="9" t="str">
        <f>B16</f>
        <v>CT FELANITX</v>
      </c>
      <c r="K17" s="29" t="s">
        <v>6</v>
      </c>
      <c r="L17" s="15" t="str">
        <f>B14</f>
        <v>PLAYAS SANTA PONSA</v>
      </c>
      <c r="M17" s="79"/>
      <c r="N17" s="79"/>
      <c r="O17" s="48"/>
      <c r="P17" s="48"/>
      <c r="Q17" s="48"/>
      <c r="R17" s="48"/>
      <c r="S17" s="48"/>
      <c r="T17" s="48"/>
      <c r="U17" s="48"/>
    </row>
    <row r="18" spans="1:21" s="14" customFormat="1" ht="12.95" customHeight="1">
      <c r="A18" s="48"/>
      <c r="B18" s="48"/>
      <c r="C18" s="48"/>
      <c r="D18" s="48"/>
      <c r="E18" s="48"/>
      <c r="F18" s="48"/>
      <c r="G18" s="48"/>
      <c r="H18" s="48"/>
      <c r="I18" s="48"/>
      <c r="J18" s="9" t="str">
        <f>B17</f>
        <v>CT MURO "B"</v>
      </c>
      <c r="K18" s="29" t="s">
        <v>6</v>
      </c>
      <c r="L18" s="15" t="str">
        <f>B15</f>
        <v>SANTA MARIA TC</v>
      </c>
      <c r="M18" s="79"/>
      <c r="N18" s="79"/>
      <c r="O18" s="48"/>
      <c r="P18" s="48"/>
      <c r="Q18" s="48"/>
      <c r="R18" s="48"/>
      <c r="S18" s="48"/>
      <c r="T18" s="48"/>
      <c r="U18" s="48"/>
    </row>
    <row r="19" spans="1:21" ht="12.95" customHeight="1" thickBot="1">
      <c r="A19" s="48"/>
      <c r="B19" s="48"/>
      <c r="C19" s="48"/>
      <c r="D19" s="48"/>
      <c r="E19" s="48"/>
      <c r="F19" s="48"/>
      <c r="G19" s="48"/>
      <c r="H19" s="48"/>
      <c r="I19" s="48"/>
      <c r="J19" s="48"/>
      <c r="K19" s="48"/>
      <c r="L19" s="48"/>
      <c r="M19" s="48"/>
      <c r="N19" s="48"/>
      <c r="O19" s="48"/>
      <c r="P19" s="48"/>
      <c r="Q19" s="48"/>
      <c r="R19" s="48"/>
      <c r="S19" s="48"/>
      <c r="T19" s="48"/>
      <c r="U19" s="21"/>
    </row>
    <row r="20" spans="1:21" s="14" customFormat="1" ht="12.95" customHeight="1" thickBot="1">
      <c r="A20" s="22"/>
      <c r="B20" s="8" t="s">
        <v>10</v>
      </c>
      <c r="C20" s="62" t="s">
        <v>2</v>
      </c>
      <c r="D20" s="63" t="s">
        <v>0</v>
      </c>
      <c r="E20" s="64" t="s">
        <v>1</v>
      </c>
      <c r="F20" s="64" t="s">
        <v>3</v>
      </c>
      <c r="G20" s="65" t="s">
        <v>4</v>
      </c>
      <c r="H20" s="66" t="s">
        <v>5</v>
      </c>
      <c r="I20" s="48"/>
      <c r="J20" s="20" t="s">
        <v>69</v>
      </c>
      <c r="K20" s="23"/>
      <c r="L20" s="12"/>
      <c r="M20" s="13"/>
      <c r="P20" s="20" t="s">
        <v>62</v>
      </c>
      <c r="Q20" s="23"/>
      <c r="R20" s="12"/>
      <c r="S20" s="93"/>
      <c r="T20" s="48"/>
      <c r="U20" s="48"/>
    </row>
    <row r="21" spans="1:21" s="14" customFormat="1" ht="12.95" customHeight="1">
      <c r="A21" s="1">
        <v>1</v>
      </c>
      <c r="B21" s="24" t="s">
        <v>37</v>
      </c>
      <c r="C21" s="25">
        <f>COUNT(M21,N24,S21)</f>
        <v>0</v>
      </c>
      <c r="D21" s="26">
        <f>IF(M21&gt;N21,1,0)+IF(N24&gt;M24,1,0)+IF(S21&gt;T21,1,0)</f>
        <v>0</v>
      </c>
      <c r="E21" s="26">
        <f>IF(M21&lt;N21,1,0)+IF(N24&lt;M24,1,0)+IF(S21&lt;T21,1,0)</f>
        <v>0</v>
      </c>
      <c r="F21" s="26">
        <f>VALUE(M21+N24+S21)</f>
        <v>0</v>
      </c>
      <c r="G21" s="26">
        <f>VALUE(N21+M24+T21)</f>
        <v>0</v>
      </c>
      <c r="H21" s="27">
        <f>AVERAGE(F21-G21)</f>
        <v>0</v>
      </c>
      <c r="I21" s="122"/>
      <c r="J21" s="9" t="str">
        <f>B21</f>
        <v>CT MONTUIRI</v>
      </c>
      <c r="K21" s="29" t="s">
        <v>6</v>
      </c>
      <c r="L21" s="10" t="str">
        <f>B24</f>
        <v>ES CENTRE T&amp;P</v>
      </c>
      <c r="M21" s="11"/>
      <c r="N21" s="11"/>
      <c r="P21" s="9" t="str">
        <f>B21</f>
        <v>CT MONTUIRI</v>
      </c>
      <c r="Q21" s="29" t="s">
        <v>6</v>
      </c>
      <c r="R21" s="80" t="str">
        <f>B22</f>
        <v>CT POLLENTIA</v>
      </c>
      <c r="S21" s="79"/>
      <c r="T21" s="79"/>
      <c r="U21" s="48"/>
    </row>
    <row r="22" spans="1:21" s="14" customFormat="1" ht="12.95" customHeight="1">
      <c r="A22" s="2">
        <v>2</v>
      </c>
      <c r="B22" s="30" t="s">
        <v>29</v>
      </c>
      <c r="C22" s="31">
        <f>COUNT(M22,N25,T21)</f>
        <v>0</v>
      </c>
      <c r="D22" s="31">
        <f>IF(M22&gt;N22,1,0)+IF(N25&gt;M25,1,0)+IF(T21&gt;S21,1,0)</f>
        <v>0</v>
      </c>
      <c r="E22" s="31">
        <f>IF(M22&lt;N22,1,0)+IF(N25&lt;M25,1,0)+IF(T21&lt;S21,1,0)</f>
        <v>0</v>
      </c>
      <c r="F22" s="31">
        <f>VALUE(M22+N25+T21)</f>
        <v>0</v>
      </c>
      <c r="G22" s="31">
        <f>VALUE(N22+M25+S21)</f>
        <v>0</v>
      </c>
      <c r="H22" s="32">
        <f>AVERAGE(F22-G22)</f>
        <v>0</v>
      </c>
      <c r="I22" s="122"/>
      <c r="J22" s="9" t="str">
        <f>B22</f>
        <v>CT POLLENTIA</v>
      </c>
      <c r="K22" s="29" t="s">
        <v>6</v>
      </c>
      <c r="L22" s="10" t="str">
        <f>B23</f>
        <v>CT MURO "A"</v>
      </c>
      <c r="M22" s="11"/>
      <c r="N22" s="11"/>
      <c r="P22" s="10" t="str">
        <f>B23</f>
        <v>CT MURO "A"</v>
      </c>
      <c r="Q22" s="29" t="s">
        <v>6</v>
      </c>
      <c r="R22" s="80" t="str">
        <f>B24</f>
        <v>ES CENTRE T&amp;P</v>
      </c>
      <c r="S22" s="79"/>
      <c r="T22" s="79"/>
      <c r="U22" s="48"/>
    </row>
    <row r="23" spans="1:21" s="14" customFormat="1" ht="12.95" customHeight="1">
      <c r="A23" s="2">
        <v>3</v>
      </c>
      <c r="B23" s="30" t="s">
        <v>105</v>
      </c>
      <c r="C23" s="31">
        <f>COUNT(N22,M24,S22)</f>
        <v>0</v>
      </c>
      <c r="D23" s="44">
        <f>IF(M24&gt;N24,1,0)+IF(N22&gt;M22,1,0)+IF(S22&gt;T22,1,0)</f>
        <v>0</v>
      </c>
      <c r="E23" s="44">
        <f>IF(M24&lt;N24,1,0)+IF(N22&lt;M22,1,0)+IF(S22&lt;T22,1,0)</f>
        <v>0</v>
      </c>
      <c r="F23" s="44">
        <f>VALUE(N22+M24+S22)</f>
        <v>0</v>
      </c>
      <c r="G23" s="44">
        <f>VALUE(M22+N24+T22)</f>
        <v>0</v>
      </c>
      <c r="H23" s="45">
        <f>AVERAGE(F23-G23)</f>
        <v>0</v>
      </c>
      <c r="I23" s="48"/>
      <c r="J23" s="20" t="s">
        <v>70</v>
      </c>
      <c r="K23" s="23"/>
      <c r="L23" s="12"/>
      <c r="M23" s="93"/>
      <c r="N23" s="48"/>
      <c r="O23" s="48"/>
      <c r="P23" s="48"/>
      <c r="Q23" s="48"/>
      <c r="R23" s="48"/>
      <c r="S23" s="48"/>
      <c r="T23" s="48"/>
      <c r="U23" s="48"/>
    </row>
    <row r="24" spans="1:21" s="14" customFormat="1" ht="12.95" customHeight="1" thickBot="1">
      <c r="A24" s="3">
        <v>4</v>
      </c>
      <c r="B24" s="34" t="s">
        <v>32</v>
      </c>
      <c r="C24" s="35">
        <f>COUNT(N21,M25,T22)</f>
        <v>0</v>
      </c>
      <c r="D24" s="35">
        <f>IF(N21&gt;M21,1,0)+IF(M25&gt;N25,1,0)+IF(T22&gt;S22,1,0)</f>
        <v>0</v>
      </c>
      <c r="E24" s="35">
        <f>IF(N21&lt;M21,1,0)+IF(M25&lt;N25,1,0)+IF(T22&lt;S22,1,0)</f>
        <v>0</v>
      </c>
      <c r="F24" s="35">
        <f>VALUE(N21+M25+T22)</f>
        <v>0</v>
      </c>
      <c r="G24" s="35">
        <f>VALUE(M21+N25+S22)</f>
        <v>0</v>
      </c>
      <c r="H24" s="36">
        <f>AVERAGE(F24-G24)</f>
        <v>0</v>
      </c>
      <c r="I24" s="48"/>
      <c r="J24" s="9" t="str">
        <f>B23</f>
        <v>CT MURO "A"</v>
      </c>
      <c r="K24" s="29" t="s">
        <v>6</v>
      </c>
      <c r="L24" s="15" t="str">
        <f>B21</f>
        <v>CT MONTUIRI</v>
      </c>
      <c r="M24" s="79"/>
      <c r="N24" s="79"/>
      <c r="O24" s="48"/>
      <c r="P24" s="48"/>
      <c r="Q24" s="48"/>
      <c r="R24" s="48"/>
      <c r="S24" s="48"/>
      <c r="T24" s="48"/>
      <c r="U24" s="48"/>
    </row>
    <row r="25" spans="1:21" s="14" customFormat="1" ht="12.95" customHeight="1">
      <c r="A25" s="48"/>
      <c r="B25" s="48"/>
      <c r="C25" s="48"/>
      <c r="D25" s="48"/>
      <c r="E25" s="48"/>
      <c r="F25" s="48"/>
      <c r="G25" s="48"/>
      <c r="H25" s="48"/>
      <c r="I25" s="48"/>
      <c r="J25" s="80" t="str">
        <f>B24</f>
        <v>ES CENTRE T&amp;P</v>
      </c>
      <c r="K25" s="29" t="s">
        <v>6</v>
      </c>
      <c r="L25" s="110" t="str">
        <f>B22</f>
        <v>CT POLLENTIA</v>
      </c>
      <c r="M25" s="79"/>
      <c r="N25" s="79"/>
      <c r="O25" s="48"/>
      <c r="P25" s="48"/>
      <c r="Q25" s="48"/>
      <c r="R25" s="48"/>
      <c r="S25" s="48"/>
      <c r="T25" s="48"/>
      <c r="U25" s="48"/>
    </row>
    <row r="26" spans="1:21" ht="12.95" customHeight="1">
      <c r="A26" s="21"/>
      <c r="B26" s="21"/>
      <c r="C26" s="21"/>
      <c r="D26" s="21"/>
      <c r="E26" s="21"/>
      <c r="F26" s="21"/>
      <c r="G26" s="21"/>
      <c r="H26" s="21"/>
      <c r="I26" s="21"/>
      <c r="J26" s="21"/>
      <c r="K26" s="21"/>
      <c r="L26" s="21"/>
      <c r="M26" s="21"/>
      <c r="N26" s="21"/>
      <c r="O26" s="21"/>
      <c r="P26" s="21"/>
      <c r="Q26" s="21"/>
      <c r="R26" s="21"/>
      <c r="S26" s="21"/>
      <c r="T26" s="21"/>
      <c r="U26" s="21"/>
    </row>
    <row r="27" spans="1:21">
      <c r="A27" s="138"/>
      <c r="B27" s="82" t="s">
        <v>86</v>
      </c>
      <c r="C27" s="21"/>
      <c r="D27" s="21"/>
      <c r="E27" s="21"/>
      <c r="F27" s="21"/>
      <c r="G27" s="21"/>
      <c r="H27" s="21"/>
      <c r="I27" s="21"/>
      <c r="J27" s="21"/>
      <c r="K27" s="21"/>
      <c r="L27" s="21"/>
      <c r="M27" s="21"/>
      <c r="N27" s="21"/>
      <c r="O27" s="21"/>
      <c r="P27" s="21"/>
      <c r="Q27" s="21"/>
      <c r="R27" s="21"/>
      <c r="S27" s="21"/>
      <c r="T27" s="21"/>
      <c r="U27" s="21"/>
    </row>
    <row r="28" spans="1:21">
      <c r="A28" s="138"/>
      <c r="B28" s="140" t="s">
        <v>119</v>
      </c>
      <c r="C28" s="140"/>
      <c r="D28" s="140"/>
      <c r="E28" s="140"/>
      <c r="F28" s="140"/>
      <c r="G28" s="140"/>
      <c r="H28" s="140"/>
      <c r="I28" s="140"/>
      <c r="J28" s="140"/>
      <c r="K28" s="21"/>
      <c r="L28" s="21"/>
      <c r="M28" s="21"/>
      <c r="N28" s="21"/>
      <c r="O28" s="21"/>
      <c r="P28" s="21"/>
      <c r="R28" s="21"/>
      <c r="S28" s="21"/>
      <c r="T28" s="21"/>
      <c r="U28" s="21"/>
    </row>
    <row r="29" spans="1:21" ht="12.75" customHeight="1" thickBot="1">
      <c r="A29" s="138"/>
      <c r="C29" s="21"/>
      <c r="D29" s="21"/>
      <c r="E29" s="21"/>
      <c r="F29" s="21"/>
      <c r="G29" s="21"/>
      <c r="H29" s="21"/>
      <c r="I29" s="21"/>
      <c r="J29" s="21"/>
      <c r="K29" s="21"/>
      <c r="L29" s="21"/>
      <c r="M29" s="21"/>
      <c r="N29" s="21"/>
      <c r="O29" s="21"/>
      <c r="P29" s="21"/>
      <c r="Q29" s="21"/>
      <c r="R29" s="21"/>
      <c r="S29" s="21"/>
      <c r="T29" s="21"/>
      <c r="U29" s="21"/>
    </row>
    <row r="30" spans="1:21" s="14" customFormat="1" ht="12.95" customHeight="1" thickBot="1">
      <c r="A30" s="111"/>
      <c r="B30" s="8" t="s">
        <v>74</v>
      </c>
      <c r="C30" s="126" t="s">
        <v>2</v>
      </c>
      <c r="D30" s="59" t="s">
        <v>0</v>
      </c>
      <c r="E30" s="60" t="s">
        <v>1</v>
      </c>
      <c r="F30" s="60" t="s">
        <v>3</v>
      </c>
      <c r="G30" s="61" t="s">
        <v>4</v>
      </c>
      <c r="H30" s="127" t="s">
        <v>5</v>
      </c>
      <c r="I30" s="48"/>
      <c r="J30" s="19" t="s">
        <v>94</v>
      </c>
      <c r="K30" s="40"/>
      <c r="L30" s="12"/>
      <c r="M30" s="93"/>
      <c r="N30" s="48"/>
      <c r="O30" s="48"/>
      <c r="P30" s="19" t="s">
        <v>96</v>
      </c>
      <c r="Q30" s="40"/>
      <c r="R30" s="12"/>
      <c r="S30" s="93"/>
      <c r="T30" s="48"/>
      <c r="U30" s="48"/>
    </row>
    <row r="31" spans="1:21" s="14" customFormat="1" ht="12.95" customHeight="1">
      <c r="A31" s="17">
        <v>1</v>
      </c>
      <c r="B31" s="41" t="s">
        <v>26</v>
      </c>
      <c r="C31" s="31">
        <f>COUNT(M31,N34,S31)</f>
        <v>0</v>
      </c>
      <c r="D31" s="31">
        <f>IF(M31&gt;N31,1,0)+IF(N34&gt;M34,1,0)+IF(S31&gt;T31,1,0)</f>
        <v>0</v>
      </c>
      <c r="E31" s="31">
        <f>IF(M31&lt;N31,1,0)+IF(N34&lt;M34,1,0)+IF(S31&lt;T31,1,0)</f>
        <v>0</v>
      </c>
      <c r="F31" s="31">
        <f>VALUE(M31+N34+S31)</f>
        <v>0</v>
      </c>
      <c r="G31" s="31">
        <f>VALUE(N31+M34+T31)</f>
        <v>0</v>
      </c>
      <c r="H31" s="31">
        <f>AVERAGE(F31-G31)</f>
        <v>0</v>
      </c>
      <c r="I31" s="122"/>
      <c r="J31" s="9" t="str">
        <f>B31</f>
        <v>CT LA SALLE</v>
      </c>
      <c r="K31" s="29"/>
      <c r="L31" s="90" t="str">
        <f>B34</f>
        <v>DESCANSA</v>
      </c>
      <c r="M31" s="11"/>
      <c r="N31" s="11"/>
      <c r="O31" s="48"/>
      <c r="P31" s="9" t="str">
        <f>B31</f>
        <v>CT LA SALLE</v>
      </c>
      <c r="Q31" s="29" t="s">
        <v>6</v>
      </c>
      <c r="R31" s="80" t="str">
        <f>B32</f>
        <v>GLOBAL TC</v>
      </c>
      <c r="S31" s="79"/>
      <c r="T31" s="79"/>
      <c r="U31" s="48"/>
    </row>
    <row r="32" spans="1:21" s="14" customFormat="1" ht="12.95" customHeight="1">
      <c r="A32" s="18">
        <v>2</v>
      </c>
      <c r="B32" s="42" t="s">
        <v>25</v>
      </c>
      <c r="C32" s="31">
        <f>COUNT(M32,N35,T31)</f>
        <v>0</v>
      </c>
      <c r="D32" s="31">
        <f>IF(M32&gt;N32,1,0)+IF(N35&gt;M35,1,0)+IF(T31&gt;S31,1,0)</f>
        <v>0</v>
      </c>
      <c r="E32" s="31">
        <f>IF(M32&lt;N32,1,0)+IF(N35&lt;M35,1,0)+IF(T31&lt;S31,1,0)</f>
        <v>0</v>
      </c>
      <c r="F32" s="31">
        <f>VALUE(M32+N35+T31)</f>
        <v>0</v>
      </c>
      <c r="G32" s="31">
        <f>VALUE(N32+M35+S31)</f>
        <v>0</v>
      </c>
      <c r="H32" s="31">
        <f>AVERAGE(F32-G32)</f>
        <v>0</v>
      </c>
      <c r="I32" s="122"/>
      <c r="J32" s="9" t="str">
        <f>B32</f>
        <v>GLOBAL TC</v>
      </c>
      <c r="K32" s="29" t="s">
        <v>6</v>
      </c>
      <c r="L32" s="10" t="str">
        <f>B33</f>
        <v>1º grupo B</v>
      </c>
      <c r="M32" s="11"/>
      <c r="N32" s="11"/>
      <c r="O32" s="48"/>
      <c r="P32" s="10" t="str">
        <f>B33</f>
        <v>1º grupo B</v>
      </c>
      <c r="Q32" s="29"/>
      <c r="R32" s="121" t="str">
        <f>B34</f>
        <v>DESCANSA</v>
      </c>
      <c r="S32" s="79"/>
      <c r="T32" s="79"/>
      <c r="U32" s="48"/>
    </row>
    <row r="33" spans="1:21" s="14" customFormat="1" ht="12.95" customHeight="1">
      <c r="A33" s="125">
        <v>3</v>
      </c>
      <c r="B33" s="42" t="s">
        <v>88</v>
      </c>
      <c r="C33" s="31">
        <f>COUNT(N32,M34,S32)</f>
        <v>0</v>
      </c>
      <c r="D33" s="31">
        <f>IF(M34&gt;N34,1,0)+IF(N32&gt;M32,1,0)+IF(S32&gt;T32,1,0)</f>
        <v>0</v>
      </c>
      <c r="E33" s="31">
        <f>IF(M34&lt;N34,1,0)+IF(N32&lt;M32,1,0)+IF(S32&lt;T32,1,0)</f>
        <v>0</v>
      </c>
      <c r="F33" s="31">
        <f>VALUE(N32+M34+S32)</f>
        <v>0</v>
      </c>
      <c r="G33" s="31">
        <f>VALUE(M32+N34+T32)</f>
        <v>0</v>
      </c>
      <c r="H33" s="31">
        <f>AVERAGE(F33-G33)</f>
        <v>0</v>
      </c>
      <c r="I33" s="48"/>
      <c r="J33" s="19" t="s">
        <v>95</v>
      </c>
      <c r="K33" s="40"/>
      <c r="L33" s="12"/>
      <c r="M33" s="93"/>
      <c r="N33" s="48"/>
      <c r="O33" s="48"/>
      <c r="P33" s="48"/>
      <c r="Q33" s="48"/>
      <c r="R33" s="48"/>
      <c r="S33" s="48"/>
      <c r="T33" s="48"/>
      <c r="U33" s="48"/>
    </row>
    <row r="34" spans="1:21" s="14" customFormat="1" ht="12.95" customHeight="1">
      <c r="A34" s="119"/>
      <c r="B34" s="128" t="s">
        <v>31</v>
      </c>
      <c r="C34" s="115"/>
      <c r="D34" s="115"/>
      <c r="E34" s="115"/>
      <c r="F34" s="115"/>
      <c r="G34" s="115"/>
      <c r="H34" s="115"/>
      <c r="I34" s="48"/>
      <c r="J34" s="9" t="str">
        <f>B33</f>
        <v>1º grupo B</v>
      </c>
      <c r="K34" s="29" t="s">
        <v>6</v>
      </c>
      <c r="L34" s="110" t="str">
        <f>B31</f>
        <v>CT LA SALLE</v>
      </c>
      <c r="M34" s="79"/>
      <c r="N34" s="79"/>
      <c r="O34" s="48"/>
      <c r="P34" s="48"/>
      <c r="Q34" s="48"/>
      <c r="R34" s="48"/>
      <c r="S34" s="48"/>
      <c r="T34" s="48"/>
      <c r="U34" s="48"/>
    </row>
    <row r="35" spans="1:21" s="14" customFormat="1" ht="12.95" customHeight="1">
      <c r="A35" s="48"/>
      <c r="B35" s="48"/>
      <c r="C35" s="48"/>
      <c r="D35" s="48"/>
      <c r="E35" s="48"/>
      <c r="F35" s="48"/>
      <c r="G35" s="48"/>
      <c r="H35" s="48"/>
      <c r="I35" s="48"/>
      <c r="J35" s="121" t="str">
        <f>B34</f>
        <v>DESCANSA</v>
      </c>
      <c r="K35" s="29"/>
      <c r="L35" s="110" t="str">
        <f>B32</f>
        <v>GLOBAL TC</v>
      </c>
      <c r="M35" s="79"/>
      <c r="N35" s="79"/>
      <c r="O35" s="48"/>
      <c r="P35" s="48"/>
      <c r="Q35" s="48"/>
      <c r="R35" s="48"/>
      <c r="S35" s="48"/>
      <c r="T35" s="48"/>
      <c r="U35" s="48"/>
    </row>
    <row r="36" spans="1:21" s="14" customFormat="1" ht="9" customHeight="1">
      <c r="A36" s="48"/>
      <c r="B36" s="48"/>
      <c r="C36" s="48"/>
      <c r="D36" s="48"/>
      <c r="E36" s="48"/>
      <c r="F36" s="48"/>
      <c r="G36" s="48"/>
      <c r="H36" s="48"/>
      <c r="I36" s="48"/>
      <c r="J36" s="48"/>
      <c r="K36" s="48"/>
      <c r="L36" s="48"/>
      <c r="M36" s="48"/>
      <c r="N36" s="48"/>
      <c r="O36" s="48"/>
      <c r="P36" s="48"/>
      <c r="Q36" s="48"/>
      <c r="R36" s="48"/>
      <c r="S36" s="48"/>
      <c r="T36" s="48"/>
      <c r="U36" s="48"/>
    </row>
    <row r="37" spans="1:21" s="14" customFormat="1" ht="12.95" customHeight="1" thickBot="1">
      <c r="A37" s="48"/>
      <c r="B37" s="48"/>
      <c r="C37" s="48"/>
      <c r="D37" s="48"/>
      <c r="E37" s="48"/>
      <c r="F37" s="48"/>
      <c r="G37" s="48"/>
      <c r="H37" s="48"/>
      <c r="I37" s="48"/>
      <c r="J37" s="48"/>
      <c r="K37" s="48"/>
      <c r="L37" s="48"/>
      <c r="M37" s="48"/>
      <c r="N37" s="48"/>
      <c r="O37" s="48"/>
      <c r="P37" s="48"/>
      <c r="Q37" s="48"/>
      <c r="R37" s="48"/>
      <c r="S37" s="48"/>
      <c r="T37" s="48"/>
      <c r="U37" s="48"/>
    </row>
    <row r="38" spans="1:21" s="14" customFormat="1" ht="12.95" customHeight="1" thickBot="1">
      <c r="A38" s="22"/>
      <c r="B38" s="8" t="s">
        <v>75</v>
      </c>
      <c r="C38" s="126" t="s">
        <v>2</v>
      </c>
      <c r="D38" s="59" t="s">
        <v>0</v>
      </c>
      <c r="E38" s="60" t="s">
        <v>1</v>
      </c>
      <c r="F38" s="60" t="s">
        <v>3</v>
      </c>
      <c r="G38" s="61" t="s">
        <v>4</v>
      </c>
      <c r="H38" s="127" t="s">
        <v>5</v>
      </c>
      <c r="I38" s="48"/>
      <c r="J38" s="19" t="s">
        <v>94</v>
      </c>
      <c r="K38" s="40"/>
      <c r="L38" s="12"/>
      <c r="M38" s="93"/>
      <c r="N38" s="48"/>
      <c r="O38" s="48"/>
      <c r="P38" s="19" t="s">
        <v>96</v>
      </c>
      <c r="Q38" s="40"/>
      <c r="R38" s="12"/>
      <c r="S38" s="93"/>
      <c r="T38" s="48"/>
      <c r="U38" s="48"/>
    </row>
    <row r="39" spans="1:21" s="14" customFormat="1" ht="12.95" customHeight="1">
      <c r="A39" s="17">
        <v>1</v>
      </c>
      <c r="B39" s="41" t="s">
        <v>43</v>
      </c>
      <c r="C39" s="31">
        <f>COUNT(M39,N42,S39)</f>
        <v>0</v>
      </c>
      <c r="D39" s="31">
        <f>IF(M39&gt;N39,1,0)+IF(N42&gt;M42,1,0)+IF(S39&gt;T39,1,0)</f>
        <v>0</v>
      </c>
      <c r="E39" s="31">
        <f>IF(M39&lt;N39,1,0)+IF(N42&lt;M42,1,0)+IF(S39&lt;T39,1,0)</f>
        <v>0</v>
      </c>
      <c r="F39" s="31">
        <f>VALUE(M39+N42+S39)</f>
        <v>0</v>
      </c>
      <c r="G39" s="31">
        <f>VALUE(N39+M42+T39)</f>
        <v>0</v>
      </c>
      <c r="H39" s="31">
        <f>AVERAGE(F39-G39)</f>
        <v>0</v>
      </c>
      <c r="I39" s="48"/>
      <c r="J39" s="9" t="str">
        <f>B39</f>
        <v>MATCH POINT</v>
      </c>
      <c r="K39" s="29" t="s">
        <v>6</v>
      </c>
      <c r="L39" s="90" t="str">
        <f>B42</f>
        <v>DESCANSA</v>
      </c>
      <c r="M39" s="11"/>
      <c r="N39" s="11"/>
      <c r="O39" s="48"/>
      <c r="P39" s="9" t="str">
        <f>B39</f>
        <v>MATCH POINT</v>
      </c>
      <c r="Q39" s="29" t="s">
        <v>6</v>
      </c>
      <c r="R39" s="80" t="str">
        <f>B40</f>
        <v>EU MOLL</v>
      </c>
      <c r="S39" s="79"/>
      <c r="T39" s="79"/>
      <c r="U39" s="48"/>
    </row>
    <row r="40" spans="1:21" s="14" customFormat="1" ht="12.95" customHeight="1">
      <c r="A40" s="18">
        <v>2</v>
      </c>
      <c r="B40" s="42" t="s">
        <v>117</v>
      </c>
      <c r="C40" s="31">
        <f>COUNT(M40,N43,T39)</f>
        <v>0</v>
      </c>
      <c r="D40" s="31">
        <f>IF(M40&gt;N40,1,0)+IF(N43&gt;M43,1,0)+IF(T39&gt;S39,1,0)</f>
        <v>0</v>
      </c>
      <c r="E40" s="31">
        <f>IF(M40&lt;N40,1,0)+IF(N43&lt;M43,1,0)+IF(T39&lt;S39,1,0)</f>
        <v>0</v>
      </c>
      <c r="F40" s="31">
        <f>VALUE(M40+N43+T39)</f>
        <v>0</v>
      </c>
      <c r="G40" s="31">
        <f>VALUE(N40+M43+S39)</f>
        <v>0</v>
      </c>
      <c r="H40" s="31">
        <f>AVERAGE(F40-G40)</f>
        <v>0</v>
      </c>
      <c r="I40" s="48"/>
      <c r="J40" s="9" t="str">
        <f>B40</f>
        <v>EU MOLL</v>
      </c>
      <c r="K40" s="29" t="s">
        <v>6</v>
      </c>
      <c r="L40" s="10" t="str">
        <f>B41</f>
        <v>1º grupo A</v>
      </c>
      <c r="M40" s="11"/>
      <c r="N40" s="11"/>
      <c r="O40" s="48"/>
      <c r="P40" s="10" t="str">
        <f>B41</f>
        <v>1º grupo A</v>
      </c>
      <c r="Q40" s="29"/>
      <c r="R40" s="121" t="str">
        <f>B42</f>
        <v>DESCANSA</v>
      </c>
      <c r="S40" s="79"/>
      <c r="T40" s="79"/>
      <c r="U40" s="48"/>
    </row>
    <row r="41" spans="1:21" s="14" customFormat="1" ht="12.95" customHeight="1">
      <c r="A41" s="18">
        <v>3</v>
      </c>
      <c r="B41" s="42" t="s">
        <v>90</v>
      </c>
      <c r="C41" s="31">
        <f>COUNT(N40,M42,S40)</f>
        <v>0</v>
      </c>
      <c r="D41" s="31">
        <f>IF(M42&gt;N42,1,0)+IF(N40&gt;M40,1,0)+IF(S40&gt;T40,1,0)</f>
        <v>0</v>
      </c>
      <c r="E41" s="31">
        <f>IF(M42&lt;N42,1,0)+IF(N40&lt;M40,1,0)+IF(S40&lt;T40,1,0)</f>
        <v>0</v>
      </c>
      <c r="F41" s="31">
        <f>VALUE(N40+M42+S40)</f>
        <v>0</v>
      </c>
      <c r="G41" s="31">
        <f>VALUE(M40+N42+T40)</f>
        <v>0</v>
      </c>
      <c r="H41" s="31">
        <f>AVERAGE(F41-G41)</f>
        <v>0</v>
      </c>
      <c r="I41" s="48"/>
      <c r="J41" s="19" t="s">
        <v>95</v>
      </c>
      <c r="K41" s="40"/>
      <c r="L41" s="12"/>
      <c r="M41" s="93"/>
      <c r="N41" s="48"/>
      <c r="O41" s="48"/>
      <c r="P41" s="48"/>
      <c r="Q41" s="48"/>
      <c r="R41" s="48"/>
      <c r="S41" s="48"/>
      <c r="T41" s="48"/>
      <c r="U41" s="48"/>
    </row>
    <row r="42" spans="1:21" s="14" customFormat="1" ht="12.95" customHeight="1">
      <c r="A42" s="119"/>
      <c r="B42" s="128" t="s">
        <v>31</v>
      </c>
      <c r="C42" s="115"/>
      <c r="D42" s="115"/>
      <c r="E42" s="115"/>
      <c r="F42" s="115"/>
      <c r="G42" s="115"/>
      <c r="H42" s="115"/>
      <c r="I42" s="48"/>
      <c r="J42" s="9" t="str">
        <f>B41</f>
        <v>1º grupo A</v>
      </c>
      <c r="K42" s="29" t="s">
        <v>6</v>
      </c>
      <c r="L42" s="110" t="str">
        <f>B39</f>
        <v>MATCH POINT</v>
      </c>
      <c r="M42" s="79"/>
      <c r="N42" s="79"/>
      <c r="O42" s="48"/>
      <c r="P42" s="48"/>
      <c r="Q42" s="48"/>
      <c r="R42" s="48"/>
      <c r="S42" s="48"/>
      <c r="T42" s="48"/>
      <c r="U42" s="48"/>
    </row>
    <row r="43" spans="1:21" s="14" customFormat="1" ht="12.95" customHeight="1">
      <c r="A43" s="48"/>
      <c r="B43" s="48"/>
      <c r="C43" s="48"/>
      <c r="D43" s="48"/>
      <c r="E43" s="48"/>
      <c r="F43" s="48"/>
      <c r="G43" s="48"/>
      <c r="H43" s="48"/>
      <c r="I43" s="48"/>
      <c r="J43" s="121" t="str">
        <f>B42</f>
        <v>DESCANSA</v>
      </c>
      <c r="K43" s="29"/>
      <c r="L43" s="110" t="str">
        <f>B40</f>
        <v>EU MOLL</v>
      </c>
      <c r="M43" s="79"/>
      <c r="N43" s="79"/>
      <c r="O43" s="48"/>
      <c r="P43" s="48"/>
      <c r="Q43" s="48"/>
      <c r="R43" s="48"/>
      <c r="S43" s="48"/>
      <c r="T43" s="48"/>
      <c r="U43" s="48"/>
    </row>
    <row r="44" spans="1:21">
      <c r="A44" s="21"/>
      <c r="B44" s="21"/>
      <c r="C44" s="21"/>
      <c r="D44" s="21"/>
      <c r="E44" s="21"/>
      <c r="F44" s="21"/>
      <c r="G44" s="21"/>
      <c r="H44" s="21"/>
      <c r="I44" s="21"/>
      <c r="J44" s="21"/>
      <c r="L44" s="21"/>
      <c r="M44" s="21"/>
      <c r="N44" s="21"/>
      <c r="O44" s="21"/>
      <c r="P44" s="21"/>
      <c r="Q44" s="21"/>
      <c r="R44" s="21"/>
      <c r="S44" s="21"/>
      <c r="T44" s="21"/>
      <c r="U44" s="21"/>
    </row>
    <row r="45" spans="1:21">
      <c r="A45" s="21"/>
      <c r="B45" s="67" t="s">
        <v>50</v>
      </c>
      <c r="C45" s="109" t="s">
        <v>108</v>
      </c>
      <c r="D45" s="21"/>
      <c r="E45" s="21"/>
      <c r="F45" s="21"/>
      <c r="G45" s="21"/>
      <c r="H45" s="21"/>
      <c r="I45" s="21"/>
      <c r="J45" s="21"/>
      <c r="K45" s="21"/>
      <c r="L45" s="21"/>
      <c r="M45" s="21"/>
      <c r="N45" s="21"/>
      <c r="O45" s="21"/>
      <c r="P45" s="21"/>
      <c r="Q45" s="21"/>
      <c r="R45" s="21"/>
      <c r="S45" s="21"/>
      <c r="T45" s="21"/>
      <c r="U45" s="21"/>
    </row>
    <row r="46" spans="1:21">
      <c r="A46" s="21"/>
      <c r="B46" s="21"/>
      <c r="C46" s="21"/>
      <c r="D46" s="21"/>
      <c r="E46" s="21"/>
      <c r="F46" s="21"/>
      <c r="G46" s="21"/>
      <c r="H46" s="21"/>
      <c r="I46" s="21"/>
      <c r="J46" s="21"/>
      <c r="K46" s="21"/>
      <c r="L46" s="21"/>
      <c r="M46" s="21"/>
      <c r="N46" s="21"/>
      <c r="O46" s="21"/>
      <c r="P46" s="21"/>
      <c r="Q46" s="21"/>
      <c r="R46" s="21"/>
      <c r="S46" s="21"/>
      <c r="T46" s="21"/>
      <c r="U46" s="21"/>
    </row>
    <row r="47" spans="1:21" ht="12.95" customHeight="1">
      <c r="A47" s="21"/>
      <c r="B47" s="100" t="s">
        <v>65</v>
      </c>
      <c r="C47" s="21"/>
      <c r="D47" s="21"/>
      <c r="E47" s="21"/>
      <c r="F47" s="21"/>
      <c r="G47" s="21"/>
      <c r="H47" s="21"/>
      <c r="I47" s="21"/>
      <c r="J47" s="21"/>
      <c r="K47" s="21"/>
      <c r="L47" s="21"/>
      <c r="M47" s="21"/>
      <c r="N47" s="21"/>
      <c r="O47" s="21"/>
      <c r="P47" s="21"/>
      <c r="Q47" s="21"/>
      <c r="R47" s="21"/>
      <c r="S47" s="21"/>
      <c r="T47" s="21"/>
      <c r="U47" s="21"/>
    </row>
    <row r="48" spans="1:21" ht="12.95" customHeight="1">
      <c r="A48" s="21"/>
      <c r="B48" s="101"/>
      <c r="C48" s="21"/>
      <c r="D48" s="21"/>
      <c r="E48" s="21"/>
      <c r="F48" s="21"/>
      <c r="G48" s="21"/>
      <c r="H48" s="21"/>
      <c r="I48" s="21"/>
      <c r="J48" s="21"/>
      <c r="K48" s="21"/>
      <c r="L48" s="21"/>
      <c r="M48" s="21"/>
      <c r="N48" s="21"/>
      <c r="O48" s="21"/>
      <c r="P48" s="21"/>
      <c r="Q48" s="21"/>
      <c r="R48" s="21"/>
      <c r="S48" s="21"/>
      <c r="T48" s="21"/>
      <c r="U48" s="21"/>
    </row>
    <row r="49" spans="1:21" ht="12.95" customHeight="1">
      <c r="A49" s="21"/>
      <c r="B49" s="102" t="s">
        <v>66</v>
      </c>
      <c r="C49" s="141"/>
      <c r="D49" s="142"/>
      <c r="E49" s="142"/>
      <c r="F49" s="142"/>
      <c r="G49" s="143"/>
      <c r="H49" s="21"/>
      <c r="I49" s="21"/>
      <c r="J49" s="21"/>
      <c r="K49" s="21"/>
      <c r="L49" s="21"/>
      <c r="M49" s="21"/>
      <c r="N49" s="21"/>
      <c r="O49" s="21"/>
      <c r="P49" s="21"/>
      <c r="Q49" s="21"/>
      <c r="R49" s="21"/>
      <c r="S49" s="21"/>
      <c r="T49" s="21"/>
      <c r="U49" s="21"/>
    </row>
    <row r="50" spans="1:21" ht="12.95" customHeight="1">
      <c r="A50" s="21"/>
      <c r="B50" s="103"/>
      <c r="C50" s="104"/>
      <c r="D50" s="104"/>
      <c r="E50" s="104"/>
      <c r="F50" s="104"/>
      <c r="G50" s="105"/>
      <c r="H50" s="21"/>
      <c r="I50" s="21"/>
      <c r="J50" s="21"/>
      <c r="K50" s="21"/>
      <c r="L50" s="21"/>
      <c r="M50" s="21"/>
      <c r="N50" s="21"/>
      <c r="O50" s="21"/>
      <c r="P50" s="21"/>
      <c r="Q50" s="21"/>
      <c r="R50" s="21"/>
      <c r="S50" s="21"/>
      <c r="T50" s="21"/>
      <c r="U50" s="21"/>
    </row>
    <row r="51" spans="1:21" ht="12.95" customHeight="1">
      <c r="A51" s="21"/>
      <c r="B51" s="100" t="s">
        <v>67</v>
      </c>
      <c r="C51" s="104"/>
      <c r="D51" s="104"/>
      <c r="E51" s="104"/>
      <c r="F51" s="104"/>
      <c r="G51" s="105"/>
      <c r="H51" s="106"/>
      <c r="I51" s="107"/>
      <c r="J51" s="107"/>
      <c r="K51" s="21"/>
      <c r="L51" s="21"/>
      <c r="M51" s="21"/>
      <c r="N51" s="21"/>
      <c r="O51" s="21"/>
      <c r="P51" s="21"/>
      <c r="Q51" s="21"/>
      <c r="R51" s="21"/>
      <c r="S51" s="21"/>
      <c r="T51" s="21"/>
      <c r="U51" s="21"/>
    </row>
    <row r="52" spans="1:21" ht="12.95" customHeight="1">
      <c r="A52" s="21"/>
      <c r="B52" s="101"/>
      <c r="C52" s="144"/>
      <c r="D52" s="145"/>
      <c r="E52" s="145"/>
      <c r="F52" s="145"/>
      <c r="G52" s="146"/>
      <c r="H52" s="21"/>
      <c r="I52" s="21"/>
      <c r="J52" s="21"/>
      <c r="K52" s="21"/>
      <c r="L52" s="21"/>
      <c r="M52" s="21"/>
      <c r="N52" s="21"/>
      <c r="O52" s="21"/>
      <c r="P52" s="21"/>
      <c r="Q52" s="21"/>
      <c r="R52" s="21"/>
      <c r="S52" s="21"/>
      <c r="T52" s="21"/>
      <c r="U52" s="21"/>
    </row>
    <row r="53" spans="1:21" ht="12.95" customHeight="1">
      <c r="A53" s="21"/>
      <c r="B53" s="102" t="s">
        <v>68</v>
      </c>
      <c r="C53" s="21"/>
      <c r="D53" s="21"/>
      <c r="E53" s="21"/>
      <c r="F53" s="21"/>
      <c r="G53" s="21"/>
      <c r="H53" s="21"/>
      <c r="I53" s="21"/>
      <c r="J53" s="21"/>
      <c r="K53" s="21"/>
      <c r="L53" s="21"/>
      <c r="M53" s="21"/>
      <c r="N53" s="21"/>
      <c r="O53" s="21"/>
      <c r="P53" s="21"/>
      <c r="Q53" s="21"/>
      <c r="R53" s="21"/>
      <c r="S53" s="21"/>
      <c r="T53" s="21"/>
      <c r="U53" s="21"/>
    </row>
    <row r="54" spans="1:21" ht="12.95" customHeight="1">
      <c r="A54" s="21"/>
      <c r="B54" s="21"/>
      <c r="C54" s="21"/>
      <c r="D54" s="21"/>
      <c r="E54" s="21"/>
      <c r="F54" s="21"/>
      <c r="G54" s="21"/>
      <c r="H54" s="21"/>
      <c r="I54" s="21"/>
      <c r="J54" s="21"/>
      <c r="K54" s="21"/>
      <c r="L54" s="21"/>
      <c r="M54" s="21"/>
      <c r="N54" s="21"/>
      <c r="O54" s="21"/>
      <c r="P54" s="21"/>
      <c r="Q54" s="21"/>
      <c r="R54" s="21"/>
      <c r="S54" s="21"/>
      <c r="T54" s="21"/>
      <c r="U54" s="21"/>
    </row>
    <row r="55" spans="1:21" ht="12.95" customHeight="1">
      <c r="A55" s="21"/>
      <c r="B55" s="21"/>
      <c r="C55" s="21"/>
      <c r="D55" s="21"/>
      <c r="E55" s="21"/>
      <c r="F55" s="21"/>
      <c r="G55" s="21"/>
      <c r="H55" s="21"/>
      <c r="I55" s="21"/>
      <c r="J55" s="21"/>
      <c r="K55" s="21"/>
      <c r="L55" s="21"/>
      <c r="M55" s="21"/>
      <c r="N55" s="21"/>
      <c r="O55" s="21"/>
      <c r="P55" s="21"/>
      <c r="Q55" s="21"/>
      <c r="R55" s="21"/>
      <c r="S55" s="21"/>
      <c r="T55" s="21"/>
      <c r="U55" s="21"/>
    </row>
    <row r="56" spans="1:21" ht="12.95" customHeight="1">
      <c r="A56" s="21"/>
      <c r="B56" s="21"/>
      <c r="C56" s="21"/>
      <c r="D56" s="21"/>
      <c r="E56" s="21"/>
      <c r="F56" s="21"/>
      <c r="G56" s="21"/>
      <c r="H56" s="21"/>
      <c r="I56" s="21"/>
      <c r="J56" s="21"/>
      <c r="K56" s="21"/>
      <c r="L56" s="21"/>
      <c r="M56" s="21"/>
      <c r="N56" s="21"/>
      <c r="O56" s="21"/>
      <c r="P56" s="21"/>
      <c r="Q56" s="21"/>
      <c r="R56" s="21"/>
      <c r="S56" s="21"/>
      <c r="T56" s="21"/>
      <c r="U56" s="21"/>
    </row>
    <row r="57" spans="1:21" ht="12.95" customHeight="1"/>
    <row r="58" spans="1:21" ht="12.95" customHeight="1"/>
    <row r="59" spans="1:21" ht="12.95" customHeight="1"/>
    <row r="60" spans="1:21" ht="12.95" customHeight="1"/>
    <row r="61" spans="1:21" ht="12.95" customHeight="1"/>
    <row r="62" spans="1:21" ht="12.95" customHeight="1"/>
    <row r="63" spans="1:21" ht="12.95" customHeight="1"/>
    <row r="64" spans="1:21" ht="12.95" customHeight="1"/>
    <row r="65" ht="15.95" customHeight="1"/>
    <row r="66" ht="15.95" customHeight="1"/>
    <row r="67" ht="15.95" customHeight="1"/>
    <row r="68" ht="15.95" customHeight="1"/>
    <row r="69" ht="15.95" customHeight="1"/>
    <row r="70" ht="12.95" customHeight="1"/>
    <row r="71" ht="12.95" customHeight="1"/>
    <row r="72" ht="12.95" customHeight="1"/>
    <row r="73" ht="12.95" customHeight="1"/>
    <row r="74" ht="12.95" customHeight="1"/>
    <row r="75" ht="12.95" customHeight="1"/>
    <row r="76" ht="12.95" customHeight="1"/>
    <row r="77" ht="12.95" customHeight="1"/>
    <row r="78" ht="12.95" customHeight="1"/>
  </sheetData>
  <mergeCells count="4">
    <mergeCell ref="B6:J6"/>
    <mergeCell ref="C49:G49"/>
    <mergeCell ref="C52:G52"/>
    <mergeCell ref="B28:J28"/>
  </mergeCells>
  <pageMargins left="0.7" right="0.7" top="0.75" bottom="0.75" header="0.3" footer="0.3"/>
  <pageSetup paperSize="9" scale="86" orientation="landscape" horizontalDpi="4294967293" verticalDpi="0" r:id="rId1"/>
  <ignoredErrors>
    <ignoredError sqref="C45" twoDigitTextYear="1"/>
  </ignoredErrors>
  <drawing r:id="rId2"/>
</worksheet>
</file>

<file path=xl/worksheets/sheet5.xml><?xml version="1.0" encoding="utf-8"?>
<worksheet xmlns="http://schemas.openxmlformats.org/spreadsheetml/2006/main" xmlns:r="http://schemas.openxmlformats.org/officeDocument/2006/relationships">
  <sheetPr>
    <pageSetUpPr fitToPage="1"/>
  </sheetPr>
  <dimension ref="A1:U44"/>
  <sheetViews>
    <sheetView zoomScale="110" zoomScaleNormal="110" workbookViewId="0">
      <selection activeCell="P2" sqref="P2"/>
    </sheetView>
  </sheetViews>
  <sheetFormatPr baseColWidth="10" defaultRowHeight="15"/>
  <cols>
    <col min="1" max="1" width="3.7109375" customWidth="1"/>
    <col min="2" max="2" width="22.7109375"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7109375" customWidth="1"/>
    <col min="11" max="11" width="3" customWidth="1"/>
    <col min="12" max="12" width="22.7109375" customWidth="1"/>
    <col min="13" max="14" width="3.28515625" customWidth="1"/>
    <col min="15" max="15" width="2.85546875" customWidth="1"/>
    <col min="16" max="16" width="19.5703125" customWidth="1"/>
    <col min="17" max="17" width="2.7109375" customWidth="1"/>
    <col min="18" max="18" width="23" customWidth="1"/>
    <col min="19" max="19" width="3.42578125" customWidth="1"/>
    <col min="20" max="20" width="3.5703125" customWidth="1"/>
  </cols>
  <sheetData>
    <row r="1" spans="1:21" ht="27" customHeight="1">
      <c r="A1" s="21"/>
      <c r="B1" s="113" t="s">
        <v>78</v>
      </c>
      <c r="C1" s="21"/>
      <c r="D1" s="21"/>
      <c r="E1" s="21"/>
      <c r="F1" s="21"/>
      <c r="G1" s="21"/>
      <c r="H1" s="21"/>
      <c r="I1" s="21"/>
      <c r="J1" s="21"/>
      <c r="K1" s="21"/>
      <c r="L1" s="21"/>
      <c r="M1" s="21"/>
      <c r="N1" s="21"/>
      <c r="O1" s="21"/>
      <c r="P1" s="21"/>
      <c r="Q1" s="21"/>
      <c r="R1" s="21"/>
      <c r="S1" s="21"/>
      <c r="T1" s="21"/>
      <c r="U1" s="21"/>
    </row>
    <row r="2" spans="1:21" ht="15" customHeight="1">
      <c r="B2" s="67" t="s">
        <v>39</v>
      </c>
      <c r="C2" s="50"/>
      <c r="D2" s="7"/>
      <c r="E2" s="50"/>
      <c r="F2" s="112"/>
      <c r="G2" s="50"/>
      <c r="H2" s="50"/>
      <c r="I2" s="50"/>
      <c r="J2" s="50"/>
      <c r="K2" s="50"/>
      <c r="L2" s="21"/>
      <c r="M2" s="21"/>
      <c r="N2" s="21"/>
      <c r="O2" s="21"/>
      <c r="P2" s="21"/>
      <c r="Q2" s="21"/>
      <c r="R2" s="21"/>
      <c r="S2" s="21"/>
      <c r="T2" s="21"/>
      <c r="U2" s="21"/>
    </row>
    <row r="3" spans="1:21" s="48" customFormat="1" ht="6" customHeight="1">
      <c r="B3" s="52"/>
      <c r="C3" s="55"/>
      <c r="D3" s="55"/>
    </row>
    <row r="4" spans="1:21">
      <c r="A4" s="21"/>
      <c r="B4" s="55" t="s">
        <v>73</v>
      </c>
      <c r="C4" s="55"/>
      <c r="D4" s="55"/>
      <c r="E4" s="55"/>
      <c r="F4" s="55"/>
      <c r="G4" s="55"/>
      <c r="H4" s="55"/>
      <c r="I4" s="48"/>
      <c r="J4" s="21"/>
      <c r="K4" s="21"/>
      <c r="L4" s="21"/>
      <c r="M4" s="21"/>
      <c r="N4" s="21"/>
      <c r="O4" s="21"/>
      <c r="P4" s="21"/>
      <c r="Q4" s="21"/>
      <c r="R4" s="21"/>
      <c r="S4" s="21"/>
      <c r="T4" s="21"/>
      <c r="U4" s="21"/>
    </row>
    <row r="5" spans="1:21" s="14" customFormat="1" ht="14.1" customHeight="1">
      <c r="A5" s="48"/>
      <c r="B5" s="91" t="s">
        <v>55</v>
      </c>
      <c r="C5" s="92"/>
      <c r="D5" s="92"/>
      <c r="E5" s="92"/>
      <c r="F5" s="92"/>
      <c r="G5" s="92"/>
      <c r="H5" s="92"/>
      <c r="I5" s="92"/>
      <c r="J5" s="92"/>
      <c r="K5" s="92"/>
      <c r="L5" s="88"/>
      <c r="M5" s="48"/>
      <c r="N5" s="48"/>
      <c r="O5" s="48"/>
      <c r="P5" s="48"/>
      <c r="Q5" s="48"/>
      <c r="R5" s="48"/>
      <c r="S5" s="48"/>
      <c r="T5" s="48"/>
      <c r="U5" s="48"/>
    </row>
    <row r="6" spans="1:21" s="14" customFormat="1" ht="14.1" customHeight="1">
      <c r="A6" s="48"/>
      <c r="B6" s="91" t="s">
        <v>56</v>
      </c>
      <c r="C6" s="92"/>
      <c r="D6" s="92"/>
      <c r="E6" s="92"/>
      <c r="F6" s="92"/>
      <c r="G6" s="92"/>
      <c r="H6" s="92"/>
      <c r="I6" s="92"/>
      <c r="J6" s="92"/>
      <c r="K6" s="92"/>
      <c r="L6" s="88"/>
      <c r="M6" s="48"/>
      <c r="N6" s="48"/>
      <c r="O6" s="48"/>
      <c r="P6" s="48"/>
      <c r="Q6" s="48"/>
      <c r="R6" s="48"/>
      <c r="S6" s="48"/>
      <c r="T6" s="48"/>
      <c r="U6" s="48"/>
    </row>
    <row r="7" spans="1:21" s="14" customFormat="1" ht="14.1" customHeight="1">
      <c r="A7" s="48"/>
      <c r="B7" s="91" t="s">
        <v>57</v>
      </c>
      <c r="C7" s="92"/>
      <c r="D7" s="92"/>
      <c r="E7" s="92"/>
      <c r="F7" s="92"/>
      <c r="G7" s="92"/>
      <c r="H7" s="92"/>
      <c r="I7" s="92"/>
      <c r="J7" s="92"/>
      <c r="K7" s="92"/>
      <c r="L7" s="88"/>
      <c r="M7" s="48"/>
      <c r="N7" s="48"/>
      <c r="O7" s="48"/>
      <c r="P7" s="48"/>
      <c r="Q7" s="48"/>
      <c r="R7" s="48"/>
      <c r="S7" s="48"/>
      <c r="T7" s="48"/>
      <c r="U7" s="48"/>
    </row>
    <row r="8" spans="1:21" ht="15.75" thickBot="1">
      <c r="A8" s="21"/>
      <c r="B8" s="21"/>
      <c r="C8" s="21"/>
      <c r="D8" s="21"/>
      <c r="E8" s="21"/>
      <c r="F8" s="21"/>
      <c r="G8" s="21"/>
      <c r="H8" s="21"/>
      <c r="I8" s="21"/>
      <c r="J8" s="21"/>
      <c r="K8" s="21"/>
      <c r="L8" s="21"/>
      <c r="M8" s="21"/>
      <c r="N8" s="21"/>
      <c r="O8" s="21"/>
      <c r="P8" s="21"/>
      <c r="Q8" s="21"/>
      <c r="R8" s="21"/>
      <c r="S8" s="21"/>
      <c r="T8" s="21"/>
      <c r="U8" s="21"/>
    </row>
    <row r="9" spans="1:21" s="14" customFormat="1" ht="12.95" customHeight="1" thickBot="1">
      <c r="A9" s="111"/>
      <c r="B9" s="8" t="s">
        <v>74</v>
      </c>
      <c r="C9" s="62" t="s">
        <v>2</v>
      </c>
      <c r="D9" s="63" t="s">
        <v>0</v>
      </c>
      <c r="E9" s="64" t="s">
        <v>1</v>
      </c>
      <c r="F9" s="64" t="s">
        <v>3</v>
      </c>
      <c r="G9" s="65" t="s">
        <v>4</v>
      </c>
      <c r="H9" s="66" t="s">
        <v>5</v>
      </c>
      <c r="I9" s="48"/>
      <c r="J9" s="20" t="s">
        <v>58</v>
      </c>
      <c r="K9" s="23"/>
      <c r="L9" s="12"/>
      <c r="M9" s="93"/>
      <c r="N9" s="48"/>
      <c r="O9" s="48"/>
      <c r="P9" s="20" t="s">
        <v>61</v>
      </c>
      <c r="Q9" s="23"/>
      <c r="R9" s="12"/>
      <c r="S9" s="93"/>
      <c r="T9" s="48"/>
      <c r="U9" s="48"/>
    </row>
    <row r="10" spans="1:21" s="14" customFormat="1" ht="12.95" customHeight="1">
      <c r="A10" s="1">
        <v>1</v>
      </c>
      <c r="B10" s="24" t="s">
        <v>25</v>
      </c>
      <c r="C10" s="25">
        <f>COUNT(M10,N14,M18,T11,T14)</f>
        <v>0</v>
      </c>
      <c r="D10" s="26">
        <f>IF(M10&gt;N10,1,0)+IF(N14&gt;M14,1,0)+IF(M18&gt;N18,1,0)+IF(T11&gt;S11,1,0)+IF(T14&gt;S14,1,0)</f>
        <v>0</v>
      </c>
      <c r="E10" s="26">
        <f>IF(M10&lt;N10,1,0)+IF(N14&lt;M14,1,0)+IF(M18&lt;N18,1,0)+IF(T11&lt;S11,1,0)+IF(T14&lt;S14,1,0)</f>
        <v>0</v>
      </c>
      <c r="F10" s="26">
        <f>SUM(M10+N14+M18+S11+T14)</f>
        <v>0</v>
      </c>
      <c r="G10" s="26">
        <f>VALUE(N10+M14+N18+T11+S14)</f>
        <v>0</v>
      </c>
      <c r="H10" s="27">
        <f>AVERAGE(F10-G10)</f>
        <v>0</v>
      </c>
      <c r="I10" s="48"/>
      <c r="J10" s="9" t="str">
        <f>B10</f>
        <v>GLOBAL TC</v>
      </c>
      <c r="K10" s="29"/>
      <c r="L10" s="86" t="str">
        <f>B15</f>
        <v>DESCANSA</v>
      </c>
      <c r="M10" s="79"/>
      <c r="N10" s="79"/>
      <c r="O10" s="48"/>
      <c r="P10" s="9" t="str">
        <f>B13</f>
        <v>CT LA PURÍSIMA</v>
      </c>
      <c r="Q10" s="29" t="s">
        <v>6</v>
      </c>
      <c r="R10" s="9" t="str">
        <f>B14</f>
        <v>CT MURO</v>
      </c>
      <c r="S10" s="79"/>
      <c r="T10" s="79"/>
      <c r="U10" s="48"/>
    </row>
    <row r="11" spans="1:21" s="14" customFormat="1" ht="12.95" customHeight="1">
      <c r="A11" s="2">
        <v>2</v>
      </c>
      <c r="B11" s="30" t="s">
        <v>43</v>
      </c>
      <c r="C11" s="31">
        <f>COUNT(N11,N15,M19,T12,S14)</f>
        <v>0</v>
      </c>
      <c r="D11" s="31">
        <f>IF(M11&lt;N11,1,0)+IF(N15&gt;M15,1,0)+IF(M19&gt;N19,1,0)+IF(T12&gt;S12,1,0)+IF(S14&gt;T14,1,0)</f>
        <v>0</v>
      </c>
      <c r="E11" s="31">
        <f>IF(M11&gt;N11,1,0)+IF(N15&lt;M15,1,0)+IF(M19&lt;N19,1,0)+IF(T12&lt;S12,1,0)+IF(S14&lt;T14,1,0)</f>
        <v>0</v>
      </c>
      <c r="F11" s="31">
        <f>VALUE(N11+N15+M19+T12+S14)</f>
        <v>0</v>
      </c>
      <c r="G11" s="31">
        <f>VALUE(M11+M15+N19+S12+T14)</f>
        <v>0</v>
      </c>
      <c r="H11" s="32">
        <f>AVERAGE(F11-G11)</f>
        <v>0</v>
      </c>
      <c r="I11" s="48"/>
      <c r="J11" s="9" t="str">
        <f>B14</f>
        <v>CT MURO</v>
      </c>
      <c r="K11" s="29" t="s">
        <v>6</v>
      </c>
      <c r="L11" s="10" t="str">
        <f>B11</f>
        <v>MATCH POINT</v>
      </c>
      <c r="M11" s="11"/>
      <c r="N11" s="11"/>
      <c r="O11" s="48"/>
      <c r="P11" s="10" t="str">
        <f>B10</f>
        <v>GLOBAL TC</v>
      </c>
      <c r="Q11" s="29" t="s">
        <v>6</v>
      </c>
      <c r="R11" s="9" t="str">
        <f>B12</f>
        <v>CT MANACOR</v>
      </c>
      <c r="S11" s="79"/>
      <c r="T11" s="79"/>
      <c r="U11" s="48"/>
    </row>
    <row r="12" spans="1:21" s="14" customFormat="1" ht="12.95" customHeight="1">
      <c r="A12" s="2">
        <v>3</v>
      </c>
      <c r="B12" s="30" t="s">
        <v>33</v>
      </c>
      <c r="C12" s="31">
        <f>COUNT(M12,N16,N19,S11,S16)</f>
        <v>0</v>
      </c>
      <c r="D12" s="31">
        <f>IF(M12&gt;N12,1,0)+IF(N16&gt;M16,1,0)+IF(N19&gt;M19,1,0)+IF(T11&gt;S11,1,0)+IF(S16&gt;T16,1,0)</f>
        <v>0</v>
      </c>
      <c r="E12" s="33">
        <f>IF(M12&lt;N12,1,0)+IF(N16&lt;M16,1,0)+IF(N19&lt;M19,1,0)+IF(T11&lt;S11,1,0)+IF(S16&lt;T16,1,0)</f>
        <v>0</v>
      </c>
      <c r="F12" s="31">
        <f>VALUE(M12+N16+N19+T11+S16)</f>
        <v>0</v>
      </c>
      <c r="G12" s="31">
        <f>VALUE(N12+M16+M19+S11+T16)</f>
        <v>0</v>
      </c>
      <c r="H12" s="32">
        <f>AVERAGE(F12-G12)</f>
        <v>0</v>
      </c>
      <c r="I12" s="48"/>
      <c r="J12" s="9" t="str">
        <f>B12</f>
        <v>CT MANACOR</v>
      </c>
      <c r="K12" s="29" t="s">
        <v>6</v>
      </c>
      <c r="L12" s="10" t="str">
        <f>B13</f>
        <v>CT LA PURÍSIMA</v>
      </c>
      <c r="M12" s="11"/>
      <c r="N12" s="11"/>
      <c r="O12" s="48"/>
      <c r="P12" s="84" t="str">
        <f>B15</f>
        <v>DESCANSA</v>
      </c>
      <c r="Q12" s="29"/>
      <c r="R12" s="80" t="str">
        <f>B11</f>
        <v>MATCH POINT</v>
      </c>
      <c r="S12" s="79"/>
      <c r="T12" s="79"/>
      <c r="U12" s="48"/>
    </row>
    <row r="13" spans="1:21" s="14" customFormat="1" ht="12.95" customHeight="1">
      <c r="A13" s="5">
        <v>4</v>
      </c>
      <c r="B13" s="30" t="s">
        <v>76</v>
      </c>
      <c r="C13" s="31">
        <f>COUNT(N12,M15,N18,S10,S15)</f>
        <v>0</v>
      </c>
      <c r="D13" s="31">
        <f>IF(N12&gt;M12,1,0)+IF(M15&gt;N15,1,0)+IF(N18&gt;M18,1,0)+IF(T10&gt;S10,1,0)+IF(S15&gt;T15,1,0)</f>
        <v>0</v>
      </c>
      <c r="E13" s="31">
        <f>IF(N12&lt;M12,1,0)+IF(M15&lt;N15,1,0)+IF(N18&lt;M18,1,0)+IF(T10&lt;S10,1,0)+IF(S15&lt;T15,1,0)</f>
        <v>0</v>
      </c>
      <c r="F13" s="31">
        <f>VALUE(N12+M15+N18+S10+S15)</f>
        <v>0</v>
      </c>
      <c r="G13" s="31">
        <f>VALUE(M12+N15+M18+T10+T15)</f>
        <v>0</v>
      </c>
      <c r="H13" s="32">
        <f>AVERAGE(F13-G13)</f>
        <v>0</v>
      </c>
      <c r="I13" s="48"/>
      <c r="J13" s="20" t="s">
        <v>59</v>
      </c>
      <c r="K13" s="23"/>
      <c r="L13" s="12"/>
      <c r="M13" s="13"/>
      <c r="O13" s="48"/>
      <c r="P13" s="20" t="s">
        <v>63</v>
      </c>
      <c r="Q13" s="23"/>
      <c r="R13" s="12"/>
      <c r="S13" s="93"/>
      <c r="T13" s="48"/>
      <c r="U13" s="48"/>
    </row>
    <row r="14" spans="1:21" s="14" customFormat="1" ht="12.95" customHeight="1">
      <c r="A14" s="5">
        <v>5</v>
      </c>
      <c r="B14" s="30" t="s">
        <v>24</v>
      </c>
      <c r="C14" s="31">
        <f>COUNT(M11,M14,N20,S10,T16)</f>
        <v>0</v>
      </c>
      <c r="D14" s="31">
        <f>IF(M11&gt;N11,1,0)+IF(M14&gt;N14,1,0)+IF(N20&gt;M20,1,0)+IF(S10&lt;T10,1,0)+IF(T16&gt;S16,1,0)</f>
        <v>0</v>
      </c>
      <c r="E14" s="31">
        <f>C14-D14</f>
        <v>0</v>
      </c>
      <c r="F14" s="31">
        <f>VALUE(M11+M14+N20+T10+T16)</f>
        <v>0</v>
      </c>
      <c r="G14" s="31">
        <f>VALUE(N11+N14+M20+S10+S16)</f>
        <v>0</v>
      </c>
      <c r="H14" s="32">
        <f>AVERAGE(F14-G14)</f>
        <v>0</v>
      </c>
      <c r="I14" s="48"/>
      <c r="J14" s="9" t="str">
        <f>B14</f>
        <v>CT MURO</v>
      </c>
      <c r="K14" s="29" t="s">
        <v>6</v>
      </c>
      <c r="L14" s="15" t="str">
        <f>B10</f>
        <v>GLOBAL TC</v>
      </c>
      <c r="M14" s="11"/>
      <c r="N14" s="11"/>
      <c r="O14" s="48"/>
      <c r="P14" s="9" t="str">
        <f>B11</f>
        <v>MATCH POINT</v>
      </c>
      <c r="Q14" s="29" t="s">
        <v>6</v>
      </c>
      <c r="R14" s="9" t="str">
        <f>B10</f>
        <v>GLOBAL TC</v>
      </c>
      <c r="S14" s="79"/>
      <c r="T14" s="79"/>
      <c r="U14" s="48"/>
    </row>
    <row r="15" spans="1:21" s="14" customFormat="1" ht="12.95" customHeight="1" thickBot="1">
      <c r="A15" s="78"/>
      <c r="B15" s="81" t="s">
        <v>31</v>
      </c>
      <c r="C15" s="35"/>
      <c r="D15" s="35"/>
      <c r="E15" s="35"/>
      <c r="F15" s="35"/>
      <c r="G15" s="35"/>
      <c r="H15" s="36"/>
      <c r="I15" s="48"/>
      <c r="J15" s="9" t="str">
        <f>B13</f>
        <v>CT LA PURÍSIMA</v>
      </c>
      <c r="K15" s="29" t="s">
        <v>6</v>
      </c>
      <c r="L15" s="15" t="str">
        <f>B11</f>
        <v>MATCH POINT</v>
      </c>
      <c r="M15" s="11"/>
      <c r="N15" s="11"/>
      <c r="O15" s="48"/>
      <c r="P15" s="9" t="str">
        <f>B13</f>
        <v>CT LA PURÍSIMA</v>
      </c>
      <c r="Q15" s="29"/>
      <c r="R15" s="85" t="str">
        <f>B15</f>
        <v>DESCANSA</v>
      </c>
      <c r="S15" s="79"/>
      <c r="T15" s="79"/>
      <c r="U15" s="48"/>
    </row>
    <row r="16" spans="1:21" s="14" customFormat="1" ht="12.95" customHeight="1">
      <c r="A16" s="48"/>
      <c r="B16" s="48"/>
      <c r="C16" s="48"/>
      <c r="D16" s="48"/>
      <c r="E16" s="48"/>
      <c r="F16" s="48"/>
      <c r="G16" s="48"/>
      <c r="H16" s="48"/>
      <c r="I16" s="48"/>
      <c r="J16" s="84" t="str">
        <f>B15</f>
        <v>DESCANSA</v>
      </c>
      <c r="K16" s="29"/>
      <c r="L16" s="15" t="str">
        <f>B12</f>
        <v>CT MANACOR</v>
      </c>
      <c r="M16" s="79"/>
      <c r="N16" s="79"/>
      <c r="O16" s="48"/>
      <c r="P16" s="9" t="str">
        <f>B12</f>
        <v>CT MANACOR</v>
      </c>
      <c r="Q16" s="29" t="s">
        <v>6</v>
      </c>
      <c r="R16" s="15" t="str">
        <f>B14</f>
        <v>CT MURO</v>
      </c>
      <c r="S16" s="79"/>
      <c r="T16" s="79"/>
      <c r="U16" s="48"/>
    </row>
    <row r="17" spans="1:21" ht="12.95" customHeight="1">
      <c r="A17" s="48"/>
      <c r="B17" s="48"/>
      <c r="C17" s="48"/>
      <c r="D17" s="48"/>
      <c r="E17" s="48"/>
      <c r="F17" s="48"/>
      <c r="G17" s="48"/>
      <c r="H17" s="48"/>
      <c r="I17" s="48"/>
      <c r="J17" s="20" t="s">
        <v>62</v>
      </c>
      <c r="K17" s="23"/>
      <c r="L17" s="12"/>
      <c r="M17" s="13"/>
      <c r="N17" s="14"/>
      <c r="O17" s="48"/>
      <c r="P17" s="38"/>
      <c r="Q17" s="38"/>
      <c r="R17" s="38"/>
      <c r="S17" s="94"/>
      <c r="T17" s="94"/>
      <c r="U17" s="21"/>
    </row>
    <row r="18" spans="1:21" ht="12.95" customHeight="1">
      <c r="A18" s="48"/>
      <c r="B18" s="48"/>
      <c r="C18" s="48"/>
      <c r="D18" s="48"/>
      <c r="E18" s="48"/>
      <c r="F18" s="48"/>
      <c r="G18" s="48"/>
      <c r="H18" s="48"/>
      <c r="I18" s="48"/>
      <c r="J18" s="9" t="str">
        <f>B10</f>
        <v>GLOBAL TC</v>
      </c>
      <c r="K18" s="29" t="s">
        <v>6</v>
      </c>
      <c r="L18" s="9" t="str">
        <f>B13</f>
        <v>CT LA PURÍSIMA</v>
      </c>
      <c r="M18" s="11"/>
      <c r="N18" s="11"/>
      <c r="O18" s="48"/>
      <c r="P18" s="48"/>
      <c r="Q18" s="48"/>
      <c r="R18" s="48"/>
      <c r="S18" s="48"/>
      <c r="T18" s="48"/>
      <c r="U18" s="21"/>
    </row>
    <row r="19" spans="1:21" ht="12.95" customHeight="1">
      <c r="A19" s="21"/>
      <c r="B19" s="108"/>
      <c r="C19" s="21"/>
      <c r="D19" s="21"/>
      <c r="E19" s="21"/>
      <c r="F19" s="21"/>
      <c r="G19" s="21"/>
      <c r="H19" s="48"/>
      <c r="I19" s="48"/>
      <c r="J19" s="10" t="str">
        <f>B11</f>
        <v>MATCH POINT</v>
      </c>
      <c r="K19" s="29" t="s">
        <v>6</v>
      </c>
      <c r="L19" s="9" t="str">
        <f>B12</f>
        <v>CT MANACOR</v>
      </c>
      <c r="M19" s="11"/>
      <c r="N19" s="11"/>
      <c r="O19" s="48"/>
      <c r="P19" s="48"/>
      <c r="Q19" s="48"/>
      <c r="R19" s="48"/>
      <c r="S19" s="48"/>
      <c r="T19" s="48"/>
      <c r="U19" s="21"/>
    </row>
    <row r="20" spans="1:21" ht="12.95" customHeight="1">
      <c r="A20" s="48"/>
      <c r="B20" s="48"/>
      <c r="C20" s="48"/>
      <c r="D20" s="48"/>
      <c r="E20" s="48"/>
      <c r="F20" s="48"/>
      <c r="G20" s="48"/>
      <c r="H20" s="48"/>
      <c r="I20" s="48"/>
      <c r="J20" s="84" t="str">
        <f>B15</f>
        <v>DESCANSA</v>
      </c>
      <c r="K20" s="29"/>
      <c r="L20" s="15" t="str">
        <f>B14</f>
        <v>CT MURO</v>
      </c>
      <c r="M20" s="79"/>
      <c r="N20" s="79"/>
      <c r="O20" s="48"/>
      <c r="P20" s="48"/>
      <c r="Q20" s="48"/>
      <c r="R20" s="48"/>
      <c r="S20" s="48"/>
      <c r="T20" s="48"/>
      <c r="U20" s="21"/>
    </row>
    <row r="21" spans="1:21" ht="15.75" thickBot="1">
      <c r="A21" s="21"/>
      <c r="B21" s="21"/>
      <c r="C21" s="21"/>
      <c r="D21" s="21"/>
      <c r="E21" s="21"/>
      <c r="F21" s="21"/>
      <c r="G21" s="21"/>
      <c r="H21" s="21"/>
      <c r="I21" s="21"/>
      <c r="J21" s="21"/>
      <c r="K21" s="21"/>
      <c r="L21" s="21"/>
      <c r="M21" s="21"/>
      <c r="N21" s="21"/>
      <c r="O21" s="21"/>
      <c r="P21" s="21"/>
      <c r="Q21" s="21"/>
      <c r="R21" s="21"/>
      <c r="S21" s="21"/>
      <c r="T21" s="21"/>
      <c r="U21" s="21"/>
    </row>
    <row r="22" spans="1:21" s="14" customFormat="1" ht="12.95" customHeight="1" thickBot="1">
      <c r="A22" s="111"/>
      <c r="B22" s="8" t="s">
        <v>75</v>
      </c>
      <c r="C22" s="62" t="s">
        <v>2</v>
      </c>
      <c r="D22" s="63" t="s">
        <v>0</v>
      </c>
      <c r="E22" s="64" t="s">
        <v>1</v>
      </c>
      <c r="F22" s="64" t="s">
        <v>3</v>
      </c>
      <c r="G22" s="65" t="s">
        <v>4</v>
      </c>
      <c r="H22" s="66" t="s">
        <v>5</v>
      </c>
      <c r="I22" s="48"/>
      <c r="J22" s="20" t="s">
        <v>58</v>
      </c>
      <c r="K22" s="23"/>
      <c r="L22" s="12"/>
      <c r="M22" s="93"/>
      <c r="N22" s="48"/>
      <c r="O22" s="48"/>
      <c r="P22" s="20" t="s">
        <v>61</v>
      </c>
      <c r="Q22" s="23"/>
      <c r="R22" s="12"/>
      <c r="S22" s="93"/>
      <c r="T22" s="48"/>
      <c r="U22" s="48"/>
    </row>
    <row r="23" spans="1:21" s="14" customFormat="1" ht="12.95" customHeight="1">
      <c r="A23" s="1">
        <v>1</v>
      </c>
      <c r="B23" s="24" t="s">
        <v>23</v>
      </c>
      <c r="C23" s="25">
        <f>COUNT(M23,N27,M31,T24,T27)</f>
        <v>0</v>
      </c>
      <c r="D23" s="26">
        <f>IF(M23&gt;N23,1,0)+IF(N27&gt;M27,1,0)+IF(M31&gt;N31,1,0)+IF(T24&gt;S24,1,0)+IF(T27&gt;S27,1,0)</f>
        <v>0</v>
      </c>
      <c r="E23" s="26">
        <f>IF(M23&lt;N23,1,0)+IF(N27&lt;M27,1,0)+IF(M31&lt;N31,1,0)+IF(T24&lt;S24,1,0)+IF(T27&lt;S27,1,0)</f>
        <v>0</v>
      </c>
      <c r="F23" s="26">
        <f>SUM(M23+N27+M31+S24+T27)</f>
        <v>0</v>
      </c>
      <c r="G23" s="26">
        <f>VALUE(N23+M27+N31+T24+S27)</f>
        <v>0</v>
      </c>
      <c r="H23" s="27">
        <f>AVERAGE(F23-G23)</f>
        <v>0</v>
      </c>
      <c r="I23" s="48"/>
      <c r="J23" s="9" t="str">
        <f>B23</f>
        <v>OPEN MARRATXÍ</v>
      </c>
      <c r="K23" s="29"/>
      <c r="L23" s="86" t="str">
        <f>B28</f>
        <v>DESCANSA</v>
      </c>
      <c r="M23" s="79"/>
      <c r="N23" s="79"/>
      <c r="O23" s="48"/>
      <c r="P23" s="9" t="str">
        <f>B26</f>
        <v>CT ARENAL</v>
      </c>
      <c r="Q23" s="29" t="s">
        <v>6</v>
      </c>
      <c r="R23" s="9" t="str">
        <f>B27</f>
        <v>CT LA SALLE</v>
      </c>
      <c r="S23" s="79"/>
      <c r="T23" s="79"/>
      <c r="U23" s="48"/>
    </row>
    <row r="24" spans="1:21" s="14" customFormat="1" ht="12.95" customHeight="1">
      <c r="A24" s="2">
        <v>2</v>
      </c>
      <c r="B24" s="30" t="s">
        <v>100</v>
      </c>
      <c r="C24" s="31">
        <f>COUNT(N24,N28,M32,T25,S27)</f>
        <v>0</v>
      </c>
      <c r="D24" s="31">
        <f>IF(M24&lt;N24,1,0)+IF(N28&gt;M28,1,0)+IF(M32&gt;N32,1,0)+IF(T25&gt;S25,1,0)+IF(S27&gt;T27,1,0)</f>
        <v>0</v>
      </c>
      <c r="E24" s="31">
        <f>IF(M24&gt;N24,1,0)+IF(N28&lt;M28,1,0)+IF(M32&lt;N32,1,0)+IF(T25&lt;S25,1,0)+IF(S27&lt;T27,1,0)</f>
        <v>0</v>
      </c>
      <c r="F24" s="31">
        <f>VALUE(N24+N28+M32+T25+S27)</f>
        <v>0</v>
      </c>
      <c r="G24" s="31">
        <f>VALUE(M24+M28+N32+S25+T27)</f>
        <v>0</v>
      </c>
      <c r="H24" s="32">
        <f>AVERAGE(F24-G24)</f>
        <v>0</v>
      </c>
      <c r="I24" s="48"/>
      <c r="J24" s="9" t="str">
        <f>B27</f>
        <v>CT LA SALLE</v>
      </c>
      <c r="K24" s="29" t="s">
        <v>6</v>
      </c>
      <c r="L24" s="10" t="str">
        <f>B24</f>
        <v>PLAYAS SANTA PONSA TC</v>
      </c>
      <c r="M24" s="11"/>
      <c r="N24" s="11"/>
      <c r="O24" s="48"/>
      <c r="P24" s="10" t="str">
        <f>B23</f>
        <v>OPEN MARRATXÍ</v>
      </c>
      <c r="Q24" s="29" t="s">
        <v>6</v>
      </c>
      <c r="R24" s="9" t="str">
        <f>B25</f>
        <v>ES CENTRE T&amp;P</v>
      </c>
      <c r="S24" s="79"/>
      <c r="T24" s="79"/>
      <c r="U24" s="48"/>
    </row>
    <row r="25" spans="1:21" s="14" customFormat="1" ht="12.95" customHeight="1">
      <c r="A25" s="2">
        <v>3</v>
      </c>
      <c r="B25" s="30" t="s">
        <v>32</v>
      </c>
      <c r="C25" s="31">
        <f>COUNT(M25,N29,N32,S24,S29)</f>
        <v>0</v>
      </c>
      <c r="D25" s="31">
        <f>IF(M25&gt;N25,1,0)+IF(N29&gt;M29,1,0)+IF(N32&gt;M32,1,0)+IF(T24&gt;S24,1,0)+IF(S29&gt;T29,1,0)</f>
        <v>0</v>
      </c>
      <c r="E25" s="33">
        <f>IF(M25&lt;N25,1,0)+IF(N29&lt;M29,1,0)+IF(N32&lt;M32,1,0)+IF(T24&lt;S24,1,0)+IF(S29&lt;T29,1,0)</f>
        <v>0</v>
      </c>
      <c r="F25" s="31">
        <f>VALUE(M25+N29+N32+T24+S29)</f>
        <v>0</v>
      </c>
      <c r="G25" s="31">
        <f>VALUE(N25+M29+M32+S24+T29)</f>
        <v>0</v>
      </c>
      <c r="H25" s="32">
        <f>AVERAGE(F25-G25)</f>
        <v>0</v>
      </c>
      <c r="I25" s="48"/>
      <c r="J25" s="9" t="str">
        <f>B25</f>
        <v>ES CENTRE T&amp;P</v>
      </c>
      <c r="K25" s="29" t="s">
        <v>6</v>
      </c>
      <c r="L25" s="10" t="str">
        <f>B26</f>
        <v>CT ARENAL</v>
      </c>
      <c r="M25" s="11"/>
      <c r="N25" s="11"/>
      <c r="O25" s="48"/>
      <c r="P25" s="84" t="str">
        <f>B28</f>
        <v>DESCANSA</v>
      </c>
      <c r="Q25" s="29"/>
      <c r="R25" s="80" t="str">
        <f>B24</f>
        <v>PLAYAS SANTA PONSA TC</v>
      </c>
      <c r="S25" s="79"/>
      <c r="T25" s="79"/>
      <c r="U25" s="48"/>
    </row>
    <row r="26" spans="1:21" s="14" customFormat="1" ht="12.95" customHeight="1">
      <c r="A26" s="5">
        <v>4</v>
      </c>
      <c r="B26" s="30" t="s">
        <v>34</v>
      </c>
      <c r="C26" s="31">
        <f>COUNT(N25,M28,N31,S23,S28)</f>
        <v>0</v>
      </c>
      <c r="D26" s="31">
        <f>IF(N25&gt;M25,1,0)+IF(M28&gt;N28,1,0)+IF(N31&gt;M31,1,0)+IF(T23&gt;S23,1,0)+IF(S28&gt;T28,1,0)</f>
        <v>0</v>
      </c>
      <c r="E26" s="31">
        <f>IF(N25&lt;M25,1,0)+IF(M28&lt;N28,1,0)+IF(N31&lt;M31,1,0)+IF(T23&lt;S23,1,0)+IF(S28&lt;T28,1,0)</f>
        <v>0</v>
      </c>
      <c r="F26" s="31">
        <f>VALUE(N25+M28+N31+S23+S28)</f>
        <v>0</v>
      </c>
      <c r="G26" s="31">
        <f>VALUE(M25+N28+M31+T23+T28)</f>
        <v>0</v>
      </c>
      <c r="H26" s="32">
        <f>AVERAGE(F26-G26)</f>
        <v>0</v>
      </c>
      <c r="I26" s="48"/>
      <c r="J26" s="20" t="s">
        <v>59</v>
      </c>
      <c r="K26" s="23"/>
      <c r="L26" s="12"/>
      <c r="M26" s="13"/>
      <c r="O26" s="48"/>
      <c r="P26" s="20" t="s">
        <v>63</v>
      </c>
      <c r="Q26" s="23"/>
      <c r="R26" s="12"/>
      <c r="S26" s="93"/>
      <c r="T26" s="48"/>
      <c r="U26" s="48"/>
    </row>
    <row r="27" spans="1:21" s="14" customFormat="1" ht="12.95" customHeight="1">
      <c r="A27" s="5">
        <v>5</v>
      </c>
      <c r="B27" s="30" t="s">
        <v>26</v>
      </c>
      <c r="C27" s="31">
        <f>COUNT(M24,M27,N33,S23,T29)</f>
        <v>0</v>
      </c>
      <c r="D27" s="31">
        <f>IF(M24&gt;N24,1,0)+IF(M27&gt;N27,1,0)+IF(N33&gt;M33,1,0)+IF(S23&lt;T23,1,0)+IF(T29&gt;S29,1,0)</f>
        <v>0</v>
      </c>
      <c r="E27" s="31">
        <f>C27-D27</f>
        <v>0</v>
      </c>
      <c r="F27" s="31">
        <f>VALUE(M24+M27+N33+T23+T29)</f>
        <v>0</v>
      </c>
      <c r="G27" s="31">
        <f>VALUE(N24+N27+M33+S23+S29)</f>
        <v>0</v>
      </c>
      <c r="H27" s="32">
        <f>AVERAGE(F27-G27)</f>
        <v>0</v>
      </c>
      <c r="I27" s="48"/>
      <c r="J27" s="9" t="str">
        <f>B27</f>
        <v>CT LA SALLE</v>
      </c>
      <c r="K27" s="29" t="s">
        <v>6</v>
      </c>
      <c r="L27" s="15" t="str">
        <f>B23</f>
        <v>OPEN MARRATXÍ</v>
      </c>
      <c r="M27" s="11"/>
      <c r="N27" s="11"/>
      <c r="O27" s="48"/>
      <c r="P27" s="9" t="str">
        <f>B24</f>
        <v>PLAYAS SANTA PONSA TC</v>
      </c>
      <c r="Q27" s="29" t="s">
        <v>6</v>
      </c>
      <c r="R27" s="9" t="str">
        <f>B23</f>
        <v>OPEN MARRATXÍ</v>
      </c>
      <c r="S27" s="79"/>
      <c r="T27" s="79"/>
      <c r="U27" s="48"/>
    </row>
    <row r="28" spans="1:21" s="14" customFormat="1" ht="12.95" customHeight="1" thickBot="1">
      <c r="A28" s="78"/>
      <c r="B28" s="81" t="s">
        <v>31</v>
      </c>
      <c r="C28" s="35"/>
      <c r="D28" s="35"/>
      <c r="E28" s="35"/>
      <c r="F28" s="35"/>
      <c r="G28" s="35"/>
      <c r="H28" s="36"/>
      <c r="I28" s="48"/>
      <c r="J28" s="9" t="str">
        <f>B26</f>
        <v>CT ARENAL</v>
      </c>
      <c r="K28" s="29" t="s">
        <v>6</v>
      </c>
      <c r="L28" s="15" t="str">
        <f>B24</f>
        <v>PLAYAS SANTA PONSA TC</v>
      </c>
      <c r="M28" s="11"/>
      <c r="N28" s="11"/>
      <c r="O28" s="48"/>
      <c r="P28" s="9" t="str">
        <f>B26</f>
        <v>CT ARENAL</v>
      </c>
      <c r="Q28" s="29"/>
      <c r="R28" s="85" t="str">
        <f>B28</f>
        <v>DESCANSA</v>
      </c>
      <c r="S28" s="79"/>
      <c r="T28" s="79"/>
      <c r="U28" s="48"/>
    </row>
    <row r="29" spans="1:21" s="14" customFormat="1" ht="12.95" customHeight="1">
      <c r="A29" s="48"/>
      <c r="B29" s="48"/>
      <c r="C29" s="48"/>
      <c r="D29" s="48"/>
      <c r="E29" s="48"/>
      <c r="F29" s="48"/>
      <c r="G29" s="48"/>
      <c r="H29" s="48"/>
      <c r="I29" s="48"/>
      <c r="J29" s="84" t="str">
        <f>B28</f>
        <v>DESCANSA</v>
      </c>
      <c r="K29" s="29"/>
      <c r="L29" s="15" t="str">
        <f>B25</f>
        <v>ES CENTRE T&amp;P</v>
      </c>
      <c r="M29" s="79"/>
      <c r="N29" s="79"/>
      <c r="O29" s="48"/>
      <c r="P29" s="9" t="str">
        <f>B25</f>
        <v>ES CENTRE T&amp;P</v>
      </c>
      <c r="Q29" s="29" t="s">
        <v>6</v>
      </c>
      <c r="R29" s="15" t="str">
        <f>B27</f>
        <v>CT LA SALLE</v>
      </c>
      <c r="S29" s="79"/>
      <c r="T29" s="79"/>
      <c r="U29" s="48"/>
    </row>
    <row r="30" spans="1:21" ht="12.95" customHeight="1">
      <c r="A30" s="48"/>
      <c r="B30" s="48"/>
      <c r="C30" s="48"/>
      <c r="D30" s="48"/>
      <c r="E30" s="48"/>
      <c r="F30" s="48"/>
      <c r="G30" s="48"/>
      <c r="H30" s="48"/>
      <c r="I30" s="48"/>
      <c r="J30" s="20" t="s">
        <v>62</v>
      </c>
      <c r="K30" s="23"/>
      <c r="L30" s="12"/>
      <c r="M30" s="13"/>
      <c r="N30" s="14"/>
      <c r="O30" s="48"/>
      <c r="P30" s="38"/>
      <c r="Q30" s="38"/>
      <c r="R30" s="38"/>
      <c r="S30" s="94"/>
      <c r="T30" s="94"/>
      <c r="U30" s="21"/>
    </row>
    <row r="31" spans="1:21" ht="12.95" customHeight="1">
      <c r="A31" s="48"/>
      <c r="B31" s="48"/>
      <c r="C31" s="48"/>
      <c r="D31" s="48"/>
      <c r="E31" s="48"/>
      <c r="F31" s="48"/>
      <c r="G31" s="48"/>
      <c r="H31" s="48"/>
      <c r="I31" s="48"/>
      <c r="J31" s="9" t="str">
        <f>B23</f>
        <v>OPEN MARRATXÍ</v>
      </c>
      <c r="K31" s="29" t="s">
        <v>6</v>
      </c>
      <c r="L31" s="9" t="str">
        <f>B26</f>
        <v>CT ARENAL</v>
      </c>
      <c r="M31" s="11"/>
      <c r="N31" s="11"/>
      <c r="O31" s="48"/>
      <c r="P31" s="48"/>
      <c r="Q31" s="48"/>
      <c r="R31" s="48"/>
      <c r="S31" s="48"/>
      <c r="T31" s="48"/>
      <c r="U31" s="21"/>
    </row>
    <row r="32" spans="1:21" ht="12.95" customHeight="1">
      <c r="A32" s="21"/>
      <c r="B32" s="108"/>
      <c r="C32" s="21"/>
      <c r="D32" s="21"/>
      <c r="E32" s="21"/>
      <c r="F32" s="21"/>
      <c r="G32" s="21"/>
      <c r="H32" s="48"/>
      <c r="I32" s="48"/>
      <c r="J32" s="10" t="str">
        <f>B24</f>
        <v>PLAYAS SANTA PONSA TC</v>
      </c>
      <c r="K32" s="29" t="s">
        <v>6</v>
      </c>
      <c r="L32" s="9" t="str">
        <f>B25</f>
        <v>ES CENTRE T&amp;P</v>
      </c>
      <c r="M32" s="11"/>
      <c r="N32" s="11"/>
      <c r="O32" s="48"/>
      <c r="P32" s="48"/>
      <c r="Q32" s="48"/>
      <c r="R32" s="48"/>
      <c r="S32" s="48"/>
      <c r="T32" s="48"/>
      <c r="U32" s="21"/>
    </row>
    <row r="33" spans="1:21" ht="12.95" customHeight="1">
      <c r="A33" s="48"/>
      <c r="B33" s="48"/>
      <c r="C33" s="48"/>
      <c r="D33" s="48"/>
      <c r="E33" s="48"/>
      <c r="F33" s="48"/>
      <c r="G33" s="48"/>
      <c r="H33" s="48"/>
      <c r="I33" s="48"/>
      <c r="J33" s="84" t="str">
        <f>B28</f>
        <v>DESCANSA</v>
      </c>
      <c r="K33" s="29"/>
      <c r="L33" s="15" t="str">
        <f>B27</f>
        <v>CT LA SALLE</v>
      </c>
      <c r="M33" s="79"/>
      <c r="N33" s="79"/>
      <c r="O33" s="48"/>
      <c r="P33" s="48"/>
      <c r="Q33" s="48"/>
      <c r="R33" s="48"/>
      <c r="S33" s="48"/>
      <c r="T33" s="48"/>
      <c r="U33" s="21"/>
    </row>
    <row r="34" spans="1:21">
      <c r="A34" s="21"/>
      <c r="B34" s="21"/>
      <c r="C34" s="21"/>
      <c r="D34" s="21"/>
      <c r="E34" s="21"/>
      <c r="F34" s="21"/>
      <c r="G34" s="21"/>
      <c r="H34" s="21"/>
      <c r="I34" s="21"/>
      <c r="J34" s="21"/>
      <c r="K34" s="21"/>
      <c r="L34" s="21"/>
      <c r="M34" s="21"/>
      <c r="N34" s="21"/>
      <c r="O34" s="21"/>
      <c r="P34" s="21"/>
      <c r="Q34" s="21"/>
      <c r="R34" s="21"/>
      <c r="S34" s="21"/>
      <c r="T34" s="21"/>
      <c r="U34" s="21"/>
    </row>
    <row r="35" spans="1:21">
      <c r="A35" s="21"/>
      <c r="B35" s="99" t="s">
        <v>50</v>
      </c>
      <c r="C35" s="109"/>
      <c r="D35" s="109" t="s">
        <v>108</v>
      </c>
      <c r="E35" s="21"/>
      <c r="F35" s="21"/>
      <c r="G35" s="21"/>
      <c r="H35" s="21"/>
      <c r="I35" s="21"/>
      <c r="J35" s="21"/>
      <c r="K35" s="21"/>
      <c r="L35" s="21"/>
      <c r="M35" s="21"/>
      <c r="N35" s="21"/>
      <c r="O35" s="21"/>
      <c r="P35" s="21"/>
      <c r="Q35" s="21"/>
      <c r="R35" s="21"/>
      <c r="S35" s="21"/>
      <c r="T35" s="21"/>
      <c r="U35" s="21"/>
    </row>
    <row r="36" spans="1:21">
      <c r="A36" s="21"/>
      <c r="B36" s="21"/>
      <c r="C36" s="21"/>
      <c r="D36" s="21"/>
      <c r="E36" s="21"/>
      <c r="F36" s="21"/>
      <c r="G36" s="21"/>
      <c r="H36" s="21"/>
      <c r="I36" s="21"/>
      <c r="J36" s="21"/>
      <c r="K36" s="21"/>
      <c r="L36" s="21"/>
      <c r="M36" s="21"/>
      <c r="N36" s="21"/>
      <c r="O36" s="21"/>
      <c r="P36" s="21"/>
      <c r="Q36" s="21"/>
      <c r="R36" s="21"/>
      <c r="S36" s="21"/>
      <c r="T36" s="21"/>
      <c r="U36" s="21"/>
    </row>
    <row r="37" spans="1:21">
      <c r="A37" s="21"/>
      <c r="B37" s="100" t="s">
        <v>65</v>
      </c>
      <c r="C37" s="21"/>
      <c r="D37" s="21"/>
      <c r="E37" s="21"/>
      <c r="F37" s="21"/>
      <c r="G37" s="21"/>
      <c r="H37" s="21"/>
      <c r="I37" s="21"/>
      <c r="J37" s="21"/>
      <c r="K37" s="21"/>
      <c r="L37" s="21"/>
      <c r="M37" s="21"/>
      <c r="N37" s="21"/>
      <c r="O37" s="21"/>
      <c r="P37" s="21"/>
      <c r="Q37" s="21"/>
      <c r="R37" s="21"/>
      <c r="S37" s="21"/>
      <c r="T37" s="21"/>
      <c r="U37" s="21"/>
    </row>
    <row r="38" spans="1:21">
      <c r="A38" s="21"/>
      <c r="B38" s="101"/>
      <c r="C38" s="21"/>
      <c r="D38" s="21"/>
      <c r="E38" s="21"/>
      <c r="F38" s="21"/>
      <c r="G38" s="21"/>
      <c r="H38" s="21"/>
      <c r="I38" s="21"/>
      <c r="J38" s="21"/>
      <c r="K38" s="21"/>
      <c r="L38" s="21"/>
      <c r="M38" s="21"/>
      <c r="N38" s="21"/>
      <c r="O38" s="21"/>
      <c r="P38" s="21"/>
      <c r="Q38" s="21"/>
      <c r="R38" s="21"/>
      <c r="S38" s="21"/>
      <c r="T38" s="21"/>
      <c r="U38" s="21"/>
    </row>
    <row r="39" spans="1:21">
      <c r="A39" s="21"/>
      <c r="B39" s="102" t="s">
        <v>66</v>
      </c>
      <c r="C39" s="141"/>
      <c r="D39" s="142"/>
      <c r="E39" s="142"/>
      <c r="F39" s="142"/>
      <c r="G39" s="143"/>
      <c r="H39" s="21"/>
      <c r="I39" s="21"/>
      <c r="J39" s="21"/>
      <c r="K39" s="21"/>
      <c r="L39" s="21"/>
      <c r="M39" s="21"/>
      <c r="N39" s="21"/>
      <c r="O39" s="21"/>
      <c r="P39" s="21"/>
      <c r="Q39" s="21"/>
      <c r="R39" s="21"/>
      <c r="S39" s="21"/>
      <c r="T39" s="21"/>
      <c r="U39" s="21"/>
    </row>
    <row r="40" spans="1:21">
      <c r="A40" s="21"/>
      <c r="B40" s="103"/>
      <c r="C40" s="104"/>
      <c r="D40" s="104"/>
      <c r="E40" s="104"/>
      <c r="F40" s="104"/>
      <c r="G40" s="105"/>
      <c r="H40" s="21"/>
      <c r="I40" s="21"/>
      <c r="J40" s="21"/>
      <c r="K40" s="21"/>
      <c r="L40" s="21"/>
      <c r="M40" s="21"/>
      <c r="N40" s="21"/>
      <c r="O40" s="21"/>
      <c r="P40" s="21"/>
      <c r="Q40" s="21"/>
      <c r="R40" s="21"/>
      <c r="S40" s="21"/>
      <c r="T40" s="21"/>
      <c r="U40" s="21"/>
    </row>
    <row r="41" spans="1:21">
      <c r="A41" s="21"/>
      <c r="B41" s="100" t="s">
        <v>67</v>
      </c>
      <c r="C41" s="104"/>
      <c r="D41" s="104"/>
      <c r="E41" s="104"/>
      <c r="F41" s="104"/>
      <c r="G41" s="105"/>
      <c r="H41" s="106"/>
      <c r="I41" s="107"/>
      <c r="J41" s="107"/>
      <c r="K41" s="21"/>
      <c r="L41" s="21"/>
      <c r="M41" s="21"/>
      <c r="N41" s="21"/>
      <c r="O41" s="21"/>
      <c r="P41" s="21"/>
      <c r="Q41" s="21"/>
      <c r="R41" s="21"/>
      <c r="S41" s="21"/>
      <c r="T41" s="21"/>
      <c r="U41" s="21"/>
    </row>
    <row r="42" spans="1:21">
      <c r="A42" s="21"/>
      <c r="B42" s="101"/>
      <c r="C42" s="144"/>
      <c r="D42" s="145"/>
      <c r="E42" s="145"/>
      <c r="F42" s="145"/>
      <c r="G42" s="146"/>
      <c r="H42" s="21"/>
      <c r="I42" s="21"/>
      <c r="J42" s="21"/>
      <c r="K42" s="21"/>
      <c r="L42" s="21"/>
      <c r="M42" s="21"/>
      <c r="N42" s="21"/>
      <c r="O42" s="21"/>
      <c r="P42" s="21"/>
      <c r="Q42" s="21"/>
      <c r="R42" s="21"/>
      <c r="S42" s="21"/>
      <c r="T42" s="21"/>
      <c r="U42" s="21"/>
    </row>
    <row r="43" spans="1:21">
      <c r="A43" s="21"/>
      <c r="B43" s="102" t="s">
        <v>68</v>
      </c>
      <c r="C43" s="21"/>
      <c r="D43" s="21"/>
      <c r="E43" s="21"/>
      <c r="F43" s="21"/>
      <c r="G43" s="21"/>
      <c r="H43" s="21"/>
      <c r="I43" s="21"/>
      <c r="J43" s="21"/>
      <c r="K43" s="21"/>
      <c r="L43" s="21"/>
      <c r="M43" s="21"/>
      <c r="N43" s="21"/>
      <c r="O43" s="21"/>
      <c r="P43" s="21"/>
      <c r="Q43" s="21"/>
      <c r="R43" s="21"/>
      <c r="S43" s="21"/>
      <c r="T43" s="21"/>
      <c r="U43" s="21"/>
    </row>
    <row r="44" spans="1:21">
      <c r="A44" s="21"/>
      <c r="B44" s="21"/>
      <c r="C44" s="21"/>
      <c r="D44" s="21"/>
      <c r="E44" s="21"/>
      <c r="F44" s="21"/>
      <c r="G44" s="21"/>
      <c r="H44" s="21"/>
      <c r="I44" s="21"/>
      <c r="J44" s="21"/>
      <c r="K44" s="21"/>
      <c r="L44" s="21"/>
      <c r="M44" s="21"/>
      <c r="N44" s="21"/>
      <c r="O44" s="21"/>
      <c r="P44" s="21"/>
      <c r="Q44" s="21"/>
      <c r="R44" s="21"/>
      <c r="S44" s="21"/>
      <c r="T44" s="21"/>
      <c r="U44" s="21"/>
    </row>
  </sheetData>
  <mergeCells count="2">
    <mergeCell ref="C39:G39"/>
    <mergeCell ref="C42:G42"/>
  </mergeCells>
  <pageMargins left="0.7" right="0.7" top="0.75" bottom="0.75" header="0.3" footer="0.3"/>
  <pageSetup paperSize="9" scale="80" orientation="landscape" verticalDpi="0" r:id="rId1"/>
  <ignoredErrors>
    <ignoredError sqref="J11 J24 P11 P24" formula="1"/>
    <ignoredError sqref="D35" twoDigitTextYear="1"/>
  </ignoredErrors>
  <drawing r:id="rId2"/>
</worksheet>
</file>

<file path=xl/worksheets/sheet6.xml><?xml version="1.0" encoding="utf-8"?>
<worksheet xmlns="http://schemas.openxmlformats.org/spreadsheetml/2006/main" xmlns:r="http://schemas.openxmlformats.org/officeDocument/2006/relationships">
  <sheetPr>
    <pageSetUpPr fitToPage="1"/>
  </sheetPr>
  <dimension ref="A1:U47"/>
  <sheetViews>
    <sheetView zoomScale="110" zoomScaleNormal="110" workbookViewId="0">
      <selection activeCell="B10" sqref="B10"/>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1.5703125" customWidth="1"/>
    <col min="11" max="11" width="3" customWidth="1"/>
    <col min="12" max="12" width="21.140625" customWidth="1"/>
    <col min="13" max="13" width="3.5703125" customWidth="1"/>
    <col min="14" max="14" width="3.7109375" customWidth="1"/>
    <col min="15" max="15" width="2.85546875" customWidth="1"/>
    <col min="16" max="16" width="21" customWidth="1"/>
    <col min="17" max="17" width="2.7109375" customWidth="1"/>
    <col min="18" max="18" width="20.85546875" customWidth="1"/>
    <col min="19" max="19" width="3.42578125" customWidth="1"/>
    <col min="20" max="20" width="3.5703125" customWidth="1"/>
  </cols>
  <sheetData>
    <row r="1" spans="1:21" ht="18.75">
      <c r="A1" s="21"/>
      <c r="B1" s="95" t="s">
        <v>78</v>
      </c>
      <c r="C1" s="21"/>
      <c r="D1" s="21"/>
      <c r="E1" s="21"/>
      <c r="F1" s="21"/>
      <c r="G1" s="21"/>
      <c r="H1" s="21"/>
      <c r="I1" s="21"/>
      <c r="J1" s="21"/>
      <c r="K1" s="21"/>
      <c r="L1" s="21"/>
      <c r="M1" s="21"/>
      <c r="N1" s="21"/>
      <c r="O1" s="21"/>
      <c r="P1" s="21"/>
      <c r="Q1" s="21"/>
      <c r="R1" s="21"/>
      <c r="S1" s="21"/>
      <c r="T1" s="21"/>
      <c r="U1" s="21"/>
    </row>
    <row r="2" spans="1:21">
      <c r="A2" s="21"/>
      <c r="B2" s="21"/>
      <c r="C2" s="21"/>
      <c r="D2" s="21"/>
      <c r="E2" s="21"/>
      <c r="F2" s="21"/>
      <c r="G2" s="21"/>
      <c r="H2" s="21"/>
      <c r="I2" s="21"/>
      <c r="J2" s="21"/>
      <c r="K2" s="21"/>
      <c r="L2" s="21"/>
      <c r="M2" s="21"/>
      <c r="N2" s="21"/>
      <c r="O2" s="21"/>
      <c r="P2" s="21"/>
      <c r="Q2" s="21"/>
      <c r="R2" s="21"/>
      <c r="S2" s="21"/>
      <c r="T2" s="21"/>
      <c r="U2" s="21"/>
    </row>
    <row r="3" spans="1:21">
      <c r="A3" s="21"/>
      <c r="B3" s="67" t="s">
        <v>44</v>
      </c>
      <c r="C3" s="21"/>
      <c r="D3" s="21"/>
      <c r="E3" s="21"/>
      <c r="F3" s="21"/>
      <c r="G3" s="21"/>
      <c r="H3" s="21"/>
      <c r="I3" s="21"/>
      <c r="J3" s="21"/>
      <c r="K3" s="21"/>
      <c r="L3" s="21"/>
      <c r="M3" s="21"/>
      <c r="N3" s="21"/>
      <c r="O3" s="21"/>
      <c r="P3" s="21"/>
      <c r="Q3" s="21"/>
      <c r="R3" s="21"/>
      <c r="S3" s="21"/>
      <c r="T3" s="21"/>
      <c r="U3" s="21"/>
    </row>
    <row r="4" spans="1:21">
      <c r="A4" s="21"/>
      <c r="B4" s="50"/>
      <c r="C4" s="21"/>
      <c r="D4" s="21"/>
      <c r="E4" s="21"/>
      <c r="F4" s="21"/>
      <c r="G4" s="21"/>
      <c r="H4" s="21"/>
      <c r="I4" s="21"/>
      <c r="J4" s="21"/>
      <c r="K4" s="21"/>
      <c r="L4" s="21"/>
      <c r="M4" s="21"/>
      <c r="N4" s="21"/>
      <c r="O4" s="21"/>
      <c r="P4" s="21"/>
      <c r="Q4" s="21"/>
      <c r="R4" s="21"/>
      <c r="S4" s="21"/>
      <c r="T4" s="21"/>
      <c r="U4" s="21"/>
    </row>
    <row r="5" spans="1:21" s="97" customFormat="1" ht="15" customHeight="1">
      <c r="B5" s="140" t="s">
        <v>72</v>
      </c>
      <c r="C5" s="140"/>
      <c r="D5" s="140"/>
      <c r="E5" s="140"/>
      <c r="F5" s="140"/>
      <c r="G5" s="140"/>
      <c r="H5" s="140"/>
      <c r="I5" s="140"/>
      <c r="J5" s="140"/>
      <c r="K5" s="129"/>
    </row>
    <row r="6" spans="1:21" s="14" customFormat="1" ht="14.1" customHeight="1">
      <c r="A6" s="48"/>
      <c r="B6" s="52"/>
      <c r="C6" s="48"/>
      <c r="D6" s="48"/>
      <c r="E6" s="53"/>
      <c r="F6" s="53"/>
      <c r="G6" s="53"/>
      <c r="H6" s="53"/>
      <c r="I6" s="53"/>
      <c r="J6" s="53"/>
      <c r="K6" s="53"/>
      <c r="L6" s="48"/>
      <c r="M6" s="48"/>
      <c r="N6" s="48"/>
      <c r="O6" s="48"/>
      <c r="P6" s="48"/>
      <c r="Q6" s="48"/>
      <c r="R6" s="48"/>
      <c r="S6" s="48"/>
      <c r="T6" s="48"/>
      <c r="U6" s="48"/>
    </row>
    <row r="7" spans="1:21" s="14" customFormat="1" ht="14.1" customHeight="1">
      <c r="A7" s="48"/>
      <c r="B7" s="91" t="s">
        <v>55</v>
      </c>
      <c r="C7" s="92"/>
      <c r="D7" s="92"/>
      <c r="E7" s="92"/>
      <c r="F7" s="92"/>
      <c r="G7" s="92"/>
      <c r="H7" s="92"/>
      <c r="I7" s="92"/>
      <c r="J7" s="92"/>
      <c r="K7" s="92"/>
      <c r="L7" s="88"/>
      <c r="M7" s="48"/>
      <c r="N7" s="48"/>
      <c r="O7" s="48"/>
      <c r="P7" s="48"/>
      <c r="Q7" s="48"/>
      <c r="R7" s="48"/>
      <c r="S7" s="48"/>
      <c r="T7" s="48"/>
      <c r="U7" s="48"/>
    </row>
    <row r="8" spans="1:21" s="14" customFormat="1" ht="14.1" customHeight="1">
      <c r="A8" s="48"/>
      <c r="B8" s="91" t="s">
        <v>56</v>
      </c>
      <c r="C8" s="92"/>
      <c r="D8" s="92"/>
      <c r="E8" s="92"/>
      <c r="F8" s="92"/>
      <c r="G8" s="92"/>
      <c r="H8" s="92"/>
      <c r="I8" s="92"/>
      <c r="J8" s="92"/>
      <c r="K8" s="92"/>
      <c r="L8" s="88"/>
      <c r="M8" s="48"/>
      <c r="N8" s="48"/>
      <c r="O8" s="48"/>
      <c r="P8" s="48"/>
      <c r="Q8" s="48"/>
      <c r="R8" s="48"/>
      <c r="S8" s="48"/>
      <c r="T8" s="48"/>
      <c r="U8" s="48"/>
    </row>
    <row r="9" spans="1:21" s="14" customFormat="1" ht="14.1" customHeight="1">
      <c r="A9" s="48"/>
      <c r="B9" s="91" t="s">
        <v>57</v>
      </c>
      <c r="C9" s="92"/>
      <c r="D9" s="92"/>
      <c r="E9" s="92"/>
      <c r="F9" s="92"/>
      <c r="G9" s="92"/>
      <c r="H9" s="92"/>
      <c r="I9" s="92"/>
      <c r="J9" s="92"/>
      <c r="K9" s="92"/>
      <c r="L9" s="88"/>
      <c r="M9" s="48"/>
      <c r="N9" s="48"/>
      <c r="O9" s="48"/>
      <c r="P9" s="48"/>
      <c r="Q9" s="48"/>
      <c r="R9" s="48"/>
      <c r="S9" s="48"/>
      <c r="T9" s="48"/>
      <c r="U9" s="48"/>
    </row>
    <row r="10" spans="1:21" s="14" customFormat="1" ht="14.1" customHeight="1">
      <c r="A10" s="48"/>
      <c r="B10" s="52"/>
      <c r="C10" s="48"/>
      <c r="D10" s="48"/>
      <c r="E10" s="53"/>
      <c r="F10" s="53"/>
      <c r="G10" s="53"/>
      <c r="H10" s="53"/>
      <c r="I10" s="53"/>
      <c r="J10" s="53"/>
      <c r="K10" s="53"/>
      <c r="L10" s="48"/>
      <c r="M10" s="48"/>
      <c r="N10" s="48"/>
      <c r="O10" s="48"/>
      <c r="P10" s="48"/>
      <c r="Q10" s="48"/>
      <c r="R10" s="48"/>
      <c r="S10" s="48"/>
      <c r="T10" s="48"/>
      <c r="U10" s="48"/>
    </row>
    <row r="11" spans="1:21" s="14" customFormat="1" ht="14.1" customHeight="1" thickBot="1">
      <c r="A11" s="48"/>
      <c r="B11" s="48"/>
      <c r="C11" s="48"/>
      <c r="D11" s="48"/>
      <c r="E11" s="48"/>
      <c r="F11" s="48"/>
      <c r="G11" s="48"/>
      <c r="H11" s="48"/>
      <c r="I11" s="48"/>
      <c r="J11" s="48"/>
      <c r="K11" s="48"/>
      <c r="L11" s="48"/>
      <c r="M11" s="48"/>
      <c r="N11" s="48"/>
      <c r="O11" s="48"/>
      <c r="P11" s="48"/>
      <c r="Q11" s="48"/>
      <c r="R11" s="48"/>
      <c r="S11" s="48"/>
      <c r="T11" s="48"/>
      <c r="U11" s="48"/>
    </row>
    <row r="12" spans="1:21" s="14" customFormat="1" ht="14.1" customHeight="1" thickBot="1">
      <c r="A12" s="111"/>
      <c r="B12" s="8" t="s">
        <v>10</v>
      </c>
      <c r="C12" s="62" t="s">
        <v>2</v>
      </c>
      <c r="D12" s="63" t="s">
        <v>0</v>
      </c>
      <c r="E12" s="64" t="s">
        <v>1</v>
      </c>
      <c r="F12" s="64" t="s">
        <v>3</v>
      </c>
      <c r="G12" s="65" t="s">
        <v>4</v>
      </c>
      <c r="H12" s="66" t="s">
        <v>5</v>
      </c>
      <c r="I12" s="48"/>
      <c r="J12" s="20" t="s">
        <v>58</v>
      </c>
      <c r="K12" s="23"/>
      <c r="L12" s="12"/>
      <c r="M12" s="93"/>
      <c r="N12" s="48"/>
      <c r="O12" s="48"/>
      <c r="P12" s="20" t="s">
        <v>61</v>
      </c>
      <c r="Q12" s="23"/>
      <c r="R12" s="12"/>
      <c r="S12" s="93"/>
      <c r="T12" s="48"/>
      <c r="U12" s="48"/>
    </row>
    <row r="13" spans="1:21" s="14" customFormat="1" ht="12.95" customHeight="1">
      <c r="A13" s="1">
        <v>1</v>
      </c>
      <c r="B13" s="24" t="s">
        <v>83</v>
      </c>
      <c r="C13" s="25">
        <f>COUNT(M13,N17,M21,T14,T17)</f>
        <v>0</v>
      </c>
      <c r="D13" s="26">
        <f>IF(M13&gt;N13,1,0)+IF(N17&gt;M17,1,0)+IF(M21&gt;N21,1,0)+IF(T14&gt;S14,1,0)+IF(T17&gt;S17,1,0)</f>
        <v>0</v>
      </c>
      <c r="E13" s="26">
        <f>IF(M13&lt;N13,1,0)+IF(N17&lt;M17,1,0)+IF(M21&lt;N21,1,0)+IF(T14&lt;S14,1,0)+IF(T17&lt;S17,1,0)</f>
        <v>0</v>
      </c>
      <c r="F13" s="26">
        <f>SUM(M13+N17+M21+S14+T17)</f>
        <v>0</v>
      </c>
      <c r="G13" s="26">
        <f>VALUE(N13+M17+N21+T14+S17)</f>
        <v>0</v>
      </c>
      <c r="H13" s="27">
        <f>AVERAGE(F13-G13)</f>
        <v>0</v>
      </c>
      <c r="I13" s="48"/>
      <c r="J13" s="9" t="str">
        <f>B13</f>
        <v>CT LA SALLE "A"</v>
      </c>
      <c r="K13" s="29"/>
      <c r="L13" s="86" t="str">
        <f>B18</f>
        <v>DESCANSA</v>
      </c>
      <c r="M13" s="79"/>
      <c r="N13" s="79"/>
      <c r="O13" s="48"/>
      <c r="P13" s="9" t="str">
        <f>B16</f>
        <v>ES CENTRE T&amp;P</v>
      </c>
      <c r="Q13" s="29" t="s">
        <v>6</v>
      </c>
      <c r="R13" s="9" t="str">
        <f>B17</f>
        <v>SANTA MARIA TC</v>
      </c>
      <c r="S13" s="79"/>
      <c r="T13" s="79"/>
      <c r="U13" s="48"/>
    </row>
    <row r="14" spans="1:21" s="14" customFormat="1" ht="12.95" customHeight="1">
      <c r="A14" s="2">
        <v>2</v>
      </c>
      <c r="B14" s="30" t="s">
        <v>100</v>
      </c>
      <c r="C14" s="31">
        <f>COUNT(N14,N18,M22,T15,S17)</f>
        <v>0</v>
      </c>
      <c r="D14" s="31">
        <f>IF(M14&lt;N14,1,0)+IF(N18&gt;M18,1,0)+IF(M22&gt;N22,1,0)+IF(T15&gt;S15,1,0)+IF(S17&gt;T17,1,0)</f>
        <v>0</v>
      </c>
      <c r="E14" s="31">
        <f>IF(M14&gt;N14,1,0)+IF(N18&lt;M18,1,0)+IF(M22&lt;N22,1,0)+IF(T15&lt;S15,1,0)+IF(S17&lt;T17,1,0)</f>
        <v>0</v>
      </c>
      <c r="F14" s="31">
        <f>VALUE(N14+N18+M22+T15+S17)</f>
        <v>0</v>
      </c>
      <c r="G14" s="31">
        <f>VALUE(M14+M18+N22+S15+T17)</f>
        <v>0</v>
      </c>
      <c r="H14" s="32">
        <f>AVERAGE(F14-G14)</f>
        <v>0</v>
      </c>
      <c r="I14" s="48"/>
      <c r="J14" s="9" t="str">
        <f>B17</f>
        <v>SANTA MARIA TC</v>
      </c>
      <c r="K14" s="29" t="s">
        <v>6</v>
      </c>
      <c r="L14" s="10" t="str">
        <f>B14</f>
        <v>PLAYAS SANTA PONSA TC</v>
      </c>
      <c r="M14" s="11"/>
      <c r="N14" s="11"/>
      <c r="O14" s="48"/>
      <c r="P14" s="10" t="str">
        <f>B13</f>
        <v>CT LA SALLE "A"</v>
      </c>
      <c r="Q14" s="29" t="s">
        <v>6</v>
      </c>
      <c r="R14" s="9" t="str">
        <f>B15</f>
        <v>SPORTING BENDINAT TC</v>
      </c>
      <c r="S14" s="79"/>
      <c r="T14" s="79"/>
      <c r="U14" s="48"/>
    </row>
    <row r="15" spans="1:21" s="14" customFormat="1" ht="12.95" customHeight="1">
      <c r="A15" s="2">
        <v>3</v>
      </c>
      <c r="B15" s="30" t="s">
        <v>101</v>
      </c>
      <c r="C15" s="31">
        <f>COUNT(M15,N19,N22,S14,S19)</f>
        <v>0</v>
      </c>
      <c r="D15" s="31">
        <f>IF(M15&gt;N15,1,0)+IF(N19&gt;M19,1,0)+IF(N22&gt;M22,1,0)+IF(T14&gt;S14,1,0)+IF(S19&gt;T19,1,0)</f>
        <v>0</v>
      </c>
      <c r="E15" s="33">
        <f>IF(M15&lt;N15,1,0)+IF(N19&lt;M19,1,0)+IF(N22&lt;M22,1,0)+IF(T14&lt;S14,1,0)+IF(S19&lt;T19,1,0)</f>
        <v>0</v>
      </c>
      <c r="F15" s="31">
        <f>VALUE(M15+N19+N22+T14+S19)</f>
        <v>0</v>
      </c>
      <c r="G15" s="31">
        <f>VALUE(N15+M19+M22+S14+T19)</f>
        <v>0</v>
      </c>
      <c r="H15" s="32">
        <f>AVERAGE(F15-G15)</f>
        <v>0</v>
      </c>
      <c r="I15" s="48"/>
      <c r="J15" s="9" t="str">
        <f>B15</f>
        <v>SPORTING BENDINAT TC</v>
      </c>
      <c r="K15" s="29" t="s">
        <v>6</v>
      </c>
      <c r="L15" s="10" t="str">
        <f>B16</f>
        <v>ES CENTRE T&amp;P</v>
      </c>
      <c r="M15" s="11"/>
      <c r="N15" s="11"/>
      <c r="O15" s="48"/>
      <c r="P15" s="84" t="str">
        <f>B18</f>
        <v>DESCANSA</v>
      </c>
      <c r="Q15" s="29"/>
      <c r="R15" s="80" t="str">
        <f>B14</f>
        <v>PLAYAS SANTA PONSA TC</v>
      </c>
      <c r="S15" s="79"/>
      <c r="T15" s="79"/>
      <c r="U15" s="48"/>
    </row>
    <row r="16" spans="1:21" s="14" customFormat="1" ht="12.95" customHeight="1">
      <c r="A16" s="5">
        <v>4</v>
      </c>
      <c r="B16" s="30" t="s">
        <v>32</v>
      </c>
      <c r="C16" s="31">
        <f>COUNT(N15,M18,N21,S13,S18)</f>
        <v>0</v>
      </c>
      <c r="D16" s="31">
        <f>IF(N15&gt;M15,1,0)+IF(M18&gt;N18,1,0)+IF(N21&gt;M21,1,0)+IF(T13&gt;S13,1,0)+IF(S18&gt;T18,1,0)</f>
        <v>0</v>
      </c>
      <c r="E16" s="31">
        <f>IF(N15&lt;M15,1,0)+IF(M18&lt;N18,1,0)+IF(N21&lt;M21,1,0)+IF(T13&lt;S13,1,0)+IF(S18&lt;T18,1,0)</f>
        <v>0</v>
      </c>
      <c r="F16" s="31">
        <f>VALUE(N15+M18+N21+S13+S18)</f>
        <v>0</v>
      </c>
      <c r="G16" s="31">
        <f>VALUE(M15+N18+M21+T13+T18)</f>
        <v>0</v>
      </c>
      <c r="H16" s="32">
        <f>AVERAGE(F16-G16)</f>
        <v>0</v>
      </c>
      <c r="I16" s="48"/>
      <c r="J16" s="20" t="s">
        <v>59</v>
      </c>
      <c r="K16" s="23"/>
      <c r="L16" s="12"/>
      <c r="M16" s="13"/>
      <c r="O16" s="48"/>
      <c r="P16" s="20" t="s">
        <v>63</v>
      </c>
      <c r="Q16" s="23"/>
      <c r="R16" s="12"/>
      <c r="S16" s="93"/>
      <c r="T16" s="48"/>
      <c r="U16" s="48"/>
    </row>
    <row r="17" spans="1:21" s="48" customFormat="1" ht="14.1" customHeight="1">
      <c r="A17" s="5">
        <v>5</v>
      </c>
      <c r="B17" s="30" t="s">
        <v>28</v>
      </c>
      <c r="C17" s="31">
        <f>COUNT(M14,M17,N23,S13,T19)</f>
        <v>0</v>
      </c>
      <c r="D17" s="31">
        <f>IF(M14&gt;N14,1,0)+IF(M17&gt;N17,1,0)+IF(N23&gt;M23,1,0)+IF(S13&lt;T13,1,0)+IF(T19&gt;S19,1,0)</f>
        <v>0</v>
      </c>
      <c r="E17" s="31">
        <f>C17-D17</f>
        <v>0</v>
      </c>
      <c r="F17" s="31">
        <f>VALUE(M14+M17+N23+T13+T19)</f>
        <v>0</v>
      </c>
      <c r="G17" s="31">
        <f>VALUE(N14+N17+M23+S13+S19)</f>
        <v>0</v>
      </c>
      <c r="H17" s="32">
        <f>AVERAGE(F17-G17)</f>
        <v>0</v>
      </c>
      <c r="J17" s="9" t="str">
        <f>B17</f>
        <v>SANTA MARIA TC</v>
      </c>
      <c r="K17" s="29" t="s">
        <v>6</v>
      </c>
      <c r="L17" s="15" t="str">
        <f>B13</f>
        <v>CT LA SALLE "A"</v>
      </c>
      <c r="M17" s="11"/>
      <c r="N17" s="11"/>
      <c r="P17" s="9" t="str">
        <f>B14</f>
        <v>PLAYAS SANTA PONSA TC</v>
      </c>
      <c r="Q17" s="29" t="s">
        <v>6</v>
      </c>
      <c r="R17" s="9" t="str">
        <f>B13</f>
        <v>CT LA SALLE "A"</v>
      </c>
      <c r="S17" s="79"/>
      <c r="T17" s="79"/>
    </row>
    <row r="18" spans="1:21" s="48" customFormat="1" ht="14.1" customHeight="1" thickBot="1">
      <c r="A18" s="78"/>
      <c r="B18" s="81" t="s">
        <v>31</v>
      </c>
      <c r="C18" s="35"/>
      <c r="D18" s="35"/>
      <c r="E18" s="35"/>
      <c r="F18" s="35"/>
      <c r="G18" s="35"/>
      <c r="H18" s="36"/>
      <c r="J18" s="9" t="str">
        <f>B16</f>
        <v>ES CENTRE T&amp;P</v>
      </c>
      <c r="K18" s="29" t="s">
        <v>6</v>
      </c>
      <c r="L18" s="15" t="str">
        <f>B14</f>
        <v>PLAYAS SANTA PONSA TC</v>
      </c>
      <c r="M18" s="11"/>
      <c r="N18" s="11"/>
      <c r="P18" s="9" t="str">
        <f>B16</f>
        <v>ES CENTRE T&amp;P</v>
      </c>
      <c r="Q18" s="29"/>
      <c r="R18" s="85" t="str">
        <f>B18</f>
        <v>DESCANSA</v>
      </c>
      <c r="S18" s="79"/>
      <c r="T18" s="79"/>
    </row>
    <row r="19" spans="1:21" s="48" customFormat="1" ht="14.1" customHeight="1">
      <c r="J19" s="84" t="str">
        <f>B18</f>
        <v>DESCANSA</v>
      </c>
      <c r="K19" s="29"/>
      <c r="L19" s="15" t="str">
        <f>B15</f>
        <v>SPORTING BENDINAT TC</v>
      </c>
      <c r="M19" s="79"/>
      <c r="N19" s="79"/>
      <c r="P19" s="9" t="str">
        <f>B15</f>
        <v>SPORTING BENDINAT TC</v>
      </c>
      <c r="Q19" s="29" t="s">
        <v>6</v>
      </c>
      <c r="R19" s="15" t="str">
        <f>B17</f>
        <v>SANTA MARIA TC</v>
      </c>
      <c r="S19" s="79"/>
      <c r="T19" s="79"/>
    </row>
    <row r="20" spans="1:21" s="14" customFormat="1" ht="14.1" customHeight="1">
      <c r="A20" s="48"/>
      <c r="B20" s="48"/>
      <c r="C20" s="48"/>
      <c r="D20" s="48"/>
      <c r="E20" s="48"/>
      <c r="F20" s="48"/>
      <c r="G20" s="48"/>
      <c r="H20" s="48"/>
      <c r="I20" s="48"/>
      <c r="J20" s="20" t="s">
        <v>62</v>
      </c>
      <c r="K20" s="23"/>
      <c r="L20" s="12"/>
      <c r="M20" s="13"/>
      <c r="O20" s="48"/>
      <c r="P20" s="38"/>
      <c r="Q20" s="38"/>
      <c r="R20" s="38"/>
      <c r="S20" s="94"/>
      <c r="T20" s="94"/>
      <c r="U20" s="48"/>
    </row>
    <row r="21" spans="1:21" s="14" customFormat="1" ht="14.1" customHeight="1">
      <c r="A21" s="48"/>
      <c r="B21" s="48"/>
      <c r="C21" s="48"/>
      <c r="D21" s="48"/>
      <c r="E21" s="48"/>
      <c r="F21" s="48"/>
      <c r="G21" s="48"/>
      <c r="H21" s="48"/>
      <c r="I21" s="48"/>
      <c r="J21" s="9" t="str">
        <f>B13</f>
        <v>CT LA SALLE "A"</v>
      </c>
      <c r="K21" s="29" t="s">
        <v>6</v>
      </c>
      <c r="L21" s="9" t="str">
        <f>B16</f>
        <v>ES CENTRE T&amp;P</v>
      </c>
      <c r="M21" s="11"/>
      <c r="N21" s="11"/>
      <c r="O21" s="48"/>
      <c r="P21" s="48"/>
      <c r="Q21" s="48"/>
      <c r="R21" s="48"/>
      <c r="S21" s="48"/>
      <c r="T21" s="48"/>
      <c r="U21" s="48"/>
    </row>
    <row r="22" spans="1:21" s="14" customFormat="1" ht="14.1" customHeight="1">
      <c r="A22" s="21"/>
      <c r="B22" s="108"/>
      <c r="C22" s="21"/>
      <c r="D22" s="21"/>
      <c r="E22" s="21"/>
      <c r="F22" s="21"/>
      <c r="G22" s="21"/>
      <c r="H22" s="48"/>
      <c r="I22" s="48"/>
      <c r="J22" s="10" t="str">
        <f>B14</f>
        <v>PLAYAS SANTA PONSA TC</v>
      </c>
      <c r="K22" s="29" t="s">
        <v>6</v>
      </c>
      <c r="L22" s="9" t="str">
        <f>B15</f>
        <v>SPORTING BENDINAT TC</v>
      </c>
      <c r="M22" s="11"/>
      <c r="N22" s="11"/>
      <c r="O22" s="48"/>
      <c r="P22" s="48"/>
      <c r="Q22" s="48"/>
      <c r="R22" s="48"/>
      <c r="S22" s="48"/>
      <c r="T22" s="48"/>
      <c r="U22" s="48"/>
    </row>
    <row r="23" spans="1:21" s="14" customFormat="1" ht="14.1" customHeight="1">
      <c r="A23" s="48"/>
      <c r="B23" s="48"/>
      <c r="C23" s="48"/>
      <c r="D23" s="48"/>
      <c r="E23" s="48"/>
      <c r="F23" s="48"/>
      <c r="G23" s="48"/>
      <c r="H23" s="48"/>
      <c r="I23" s="48"/>
      <c r="J23" s="84" t="str">
        <f>B18</f>
        <v>DESCANSA</v>
      </c>
      <c r="K23" s="29"/>
      <c r="L23" s="15" t="str">
        <f>B17</f>
        <v>SANTA MARIA TC</v>
      </c>
      <c r="M23" s="79"/>
      <c r="N23" s="79"/>
      <c r="O23" s="48"/>
      <c r="P23" s="48"/>
      <c r="Q23" s="48"/>
      <c r="R23" s="48"/>
      <c r="S23" s="48"/>
      <c r="T23" s="48"/>
      <c r="U23" s="48"/>
    </row>
    <row r="24" spans="1:21" ht="14.1" customHeight="1" thickBot="1">
      <c r="A24" s="48"/>
      <c r="B24" s="48"/>
      <c r="C24" s="48"/>
      <c r="D24" s="48"/>
      <c r="E24" s="48"/>
      <c r="F24" s="48"/>
      <c r="G24" s="48"/>
      <c r="H24" s="48"/>
      <c r="I24" s="48"/>
      <c r="J24" s="48"/>
      <c r="K24" s="48"/>
      <c r="L24" s="48"/>
      <c r="M24" s="48"/>
      <c r="N24" s="48"/>
      <c r="O24" s="48"/>
      <c r="P24" s="48"/>
      <c r="Q24" s="48"/>
      <c r="R24" s="48"/>
      <c r="S24" s="48"/>
      <c r="T24" s="48"/>
      <c r="U24" s="21"/>
    </row>
    <row r="25" spans="1:21" ht="14.1" customHeight="1" thickBot="1">
      <c r="A25" s="111"/>
      <c r="B25" s="8" t="s">
        <v>10</v>
      </c>
      <c r="C25" s="62" t="s">
        <v>2</v>
      </c>
      <c r="D25" s="63" t="s">
        <v>0</v>
      </c>
      <c r="E25" s="64" t="s">
        <v>1</v>
      </c>
      <c r="F25" s="64" t="s">
        <v>3</v>
      </c>
      <c r="G25" s="65" t="s">
        <v>4</v>
      </c>
      <c r="H25" s="66" t="s">
        <v>5</v>
      </c>
      <c r="I25" s="48"/>
      <c r="J25" s="20" t="s">
        <v>58</v>
      </c>
      <c r="K25" s="23"/>
      <c r="L25" s="12"/>
      <c r="M25" s="93"/>
      <c r="N25" s="48"/>
      <c r="O25" s="48"/>
      <c r="P25" s="20" t="s">
        <v>61</v>
      </c>
      <c r="Q25" s="23"/>
      <c r="R25" s="12"/>
      <c r="S25" s="93"/>
      <c r="T25" s="48"/>
      <c r="U25" s="21"/>
    </row>
    <row r="26" spans="1:21" ht="14.1" customHeight="1">
      <c r="A26" s="1">
        <v>1</v>
      </c>
      <c r="B26" s="24" t="s">
        <v>33</v>
      </c>
      <c r="C26" s="25">
        <f>COUNT(M26,N30,M34,T27,T30)</f>
        <v>0</v>
      </c>
      <c r="D26" s="26">
        <f>IF(M26&gt;N26,1,0)+IF(N30&gt;M30,1,0)+IF(M34&gt;N34,1,0)+IF(T27&gt;S27,1,0)+IF(T30&gt;S30,1,0)</f>
        <v>0</v>
      </c>
      <c r="E26" s="26">
        <f>IF(M26&lt;N26,1,0)+IF(N30&lt;M30,1,0)+IF(M34&lt;N34,1,0)+IF(T27&lt;S27,1,0)+IF(T30&lt;S30,1,0)</f>
        <v>0</v>
      </c>
      <c r="F26" s="26">
        <f>SUM(M26+N30+M34+S27+T30)</f>
        <v>0</v>
      </c>
      <c r="G26" s="26">
        <f>VALUE(N26+M30+N34+T27+S30)</f>
        <v>0</v>
      </c>
      <c r="H26" s="27">
        <f>AVERAGE(F26-G26)</f>
        <v>0</v>
      </c>
      <c r="I26" s="48"/>
      <c r="J26" s="9" t="str">
        <f>B26</f>
        <v>CT MANACOR</v>
      </c>
      <c r="K26" s="29"/>
      <c r="L26" s="86" t="str">
        <f>B31</f>
        <v>DESCANSA</v>
      </c>
      <c r="M26" s="79"/>
      <c r="N26" s="79"/>
      <c r="O26" s="48"/>
      <c r="P26" s="9" t="str">
        <f>B29</f>
        <v>SPORTING TC</v>
      </c>
      <c r="Q26" s="29" t="s">
        <v>6</v>
      </c>
      <c r="R26" s="9" t="str">
        <f>B30</f>
        <v>SOMETIMES TC</v>
      </c>
      <c r="S26" s="79"/>
      <c r="T26" s="79"/>
      <c r="U26" s="21"/>
    </row>
    <row r="27" spans="1:21" ht="14.1" customHeight="1">
      <c r="A27" s="2">
        <v>2</v>
      </c>
      <c r="B27" s="30" t="s">
        <v>25</v>
      </c>
      <c r="C27" s="31">
        <f>COUNT(N27,N31,M35,T28,S30)</f>
        <v>0</v>
      </c>
      <c r="D27" s="31">
        <f>IF(M27&lt;N27,1,0)+IF(N31&gt;M31,1,0)+IF(M35&gt;N35,1,0)+IF(T28&gt;S28,1,0)+IF(S30&gt;T30,1,0)</f>
        <v>0</v>
      </c>
      <c r="E27" s="31">
        <f>IF(M27&gt;N27,1,0)+IF(N31&lt;M31,1,0)+IF(M35&lt;N35,1,0)+IF(T28&lt;S28,1,0)+IF(S30&lt;T30,1,0)</f>
        <v>0</v>
      </c>
      <c r="F27" s="31">
        <f>VALUE(N27+N31+M35+T28+S30)</f>
        <v>0</v>
      </c>
      <c r="G27" s="31">
        <f>VALUE(M27+M31+N35+S28+T30)</f>
        <v>0</v>
      </c>
      <c r="H27" s="32">
        <f>AVERAGE(F27-G27)</f>
        <v>0</v>
      </c>
      <c r="I27" s="48"/>
      <c r="J27" s="9" t="str">
        <f>B30</f>
        <v>SOMETIMES TC</v>
      </c>
      <c r="K27" s="29" t="s">
        <v>6</v>
      </c>
      <c r="L27" s="10" t="str">
        <f>B27</f>
        <v>GLOBAL TC</v>
      </c>
      <c r="M27" s="11"/>
      <c r="N27" s="11"/>
      <c r="O27" s="48"/>
      <c r="P27" s="10" t="str">
        <f>B26</f>
        <v>CT MANACOR</v>
      </c>
      <c r="Q27" s="29" t="s">
        <v>6</v>
      </c>
      <c r="R27" s="9" t="str">
        <f>B28</f>
        <v>CT LA SALLE "B"</v>
      </c>
      <c r="S27" s="79"/>
      <c r="T27" s="79"/>
      <c r="U27" s="21"/>
    </row>
    <row r="28" spans="1:21" ht="14.1" customHeight="1">
      <c r="A28" s="2">
        <v>3</v>
      </c>
      <c r="B28" s="30" t="s">
        <v>85</v>
      </c>
      <c r="C28" s="31">
        <f>COUNT(M28,N32,N35,S27,S32)</f>
        <v>0</v>
      </c>
      <c r="D28" s="31">
        <f>IF(M28&gt;N28,1,0)+IF(N32&gt;M32,1,0)+IF(N35&gt;M35,1,0)+IF(T27&gt;S27,1,0)+IF(S32&gt;T32,1,0)</f>
        <v>0</v>
      </c>
      <c r="E28" s="33">
        <f>IF(M28&lt;N28,1,0)+IF(N32&lt;M32,1,0)+IF(N35&lt;M35,1,0)+IF(T27&lt;S27,1,0)+IF(S32&lt;T32,1,0)</f>
        <v>0</v>
      </c>
      <c r="F28" s="31">
        <f>VALUE(M28+N32+N35+T27+S32)</f>
        <v>0</v>
      </c>
      <c r="G28" s="31">
        <f>VALUE(N28+M32+M35+S27+T32)</f>
        <v>0</v>
      </c>
      <c r="H28" s="32">
        <f>AVERAGE(F28-G28)</f>
        <v>0</v>
      </c>
      <c r="I28" s="48"/>
      <c r="J28" s="9" t="str">
        <f>B28</f>
        <v>CT LA SALLE "B"</v>
      </c>
      <c r="K28" s="29" t="s">
        <v>6</v>
      </c>
      <c r="L28" s="10" t="str">
        <f>B29</f>
        <v>SPORTING TC</v>
      </c>
      <c r="M28" s="11"/>
      <c r="N28" s="11"/>
      <c r="O28" s="48"/>
      <c r="P28" s="84" t="str">
        <f>B31</f>
        <v>DESCANSA</v>
      </c>
      <c r="Q28" s="29"/>
      <c r="R28" s="80" t="str">
        <f>B27</f>
        <v>GLOBAL TC</v>
      </c>
      <c r="S28" s="79"/>
      <c r="T28" s="79"/>
      <c r="U28" s="21"/>
    </row>
    <row r="29" spans="1:21">
      <c r="A29" s="5">
        <v>4</v>
      </c>
      <c r="B29" s="30" t="s">
        <v>35</v>
      </c>
      <c r="C29" s="31">
        <f>COUNT(N28,M31,N34,S26,S31)</f>
        <v>0</v>
      </c>
      <c r="D29" s="31">
        <f>IF(N28&gt;M28,1,0)+IF(M31&gt;N31,1,0)+IF(N34&gt;M34,1,0)+IF(T26&gt;S26,1,0)+IF(S31&gt;T31,1,0)</f>
        <v>0</v>
      </c>
      <c r="E29" s="31">
        <f>IF(N28&lt;M28,1,0)+IF(M31&lt;N31,1,0)+IF(N34&lt;M34,1,0)+IF(T26&lt;S26,1,0)+IF(S31&lt;T31,1,0)</f>
        <v>0</v>
      </c>
      <c r="F29" s="31">
        <f>VALUE(N28+M31+N34+S26+S31)</f>
        <v>0</v>
      </c>
      <c r="G29" s="31">
        <f>VALUE(M28+N31+M34+T26+T31)</f>
        <v>0</v>
      </c>
      <c r="H29" s="32">
        <f>AVERAGE(F29-G29)</f>
        <v>0</v>
      </c>
      <c r="I29" s="48"/>
      <c r="J29" s="20" t="s">
        <v>59</v>
      </c>
      <c r="K29" s="23"/>
      <c r="L29" s="12"/>
      <c r="M29" s="13"/>
      <c r="N29" s="14"/>
      <c r="O29" s="48"/>
      <c r="P29" s="20" t="s">
        <v>63</v>
      </c>
      <c r="Q29" s="23"/>
      <c r="R29" s="12"/>
      <c r="S29" s="93"/>
      <c r="T29" s="48"/>
      <c r="U29" s="21"/>
    </row>
    <row r="30" spans="1:21">
      <c r="A30" s="5">
        <v>5</v>
      </c>
      <c r="B30" s="30" t="s">
        <v>22</v>
      </c>
      <c r="C30" s="31">
        <f>COUNT(M27,M30,N36,S26,T32)</f>
        <v>0</v>
      </c>
      <c r="D30" s="31">
        <f>IF(M27&gt;N27,1,0)+IF(M30&gt;N30,1,0)+IF(N36&gt;M36,1,0)+IF(S26&lt;T26,1,0)+IF(T32&gt;S32,1,0)</f>
        <v>0</v>
      </c>
      <c r="E30" s="31">
        <f>C30-D30</f>
        <v>0</v>
      </c>
      <c r="F30" s="31">
        <f>VALUE(M27+M30+N36+T26+T32)</f>
        <v>0</v>
      </c>
      <c r="G30" s="31">
        <f>VALUE(N27+N30+M36+S26+S32)</f>
        <v>0</v>
      </c>
      <c r="H30" s="32">
        <f>AVERAGE(F30-G30)</f>
        <v>0</v>
      </c>
      <c r="I30" s="48"/>
      <c r="J30" s="9" t="str">
        <f>B30</f>
        <v>SOMETIMES TC</v>
      </c>
      <c r="K30" s="29" t="s">
        <v>6</v>
      </c>
      <c r="L30" s="15" t="str">
        <f>B26</f>
        <v>CT MANACOR</v>
      </c>
      <c r="M30" s="11"/>
      <c r="N30" s="11"/>
      <c r="O30" s="48"/>
      <c r="P30" s="9" t="str">
        <f>B27</f>
        <v>GLOBAL TC</v>
      </c>
      <c r="Q30" s="29" t="s">
        <v>6</v>
      </c>
      <c r="R30" s="9" t="str">
        <f>B26</f>
        <v>CT MANACOR</v>
      </c>
      <c r="S30" s="79"/>
      <c r="T30" s="79"/>
      <c r="U30" s="21"/>
    </row>
    <row r="31" spans="1:21" ht="15.75" thickBot="1">
      <c r="A31" s="78"/>
      <c r="B31" s="81" t="s">
        <v>31</v>
      </c>
      <c r="C31" s="35"/>
      <c r="D31" s="35"/>
      <c r="E31" s="35"/>
      <c r="F31" s="35"/>
      <c r="G31" s="35"/>
      <c r="H31" s="36"/>
      <c r="I31" s="48"/>
      <c r="J31" s="9" t="str">
        <f>B29</f>
        <v>SPORTING TC</v>
      </c>
      <c r="K31" s="29" t="s">
        <v>6</v>
      </c>
      <c r="L31" s="15" t="str">
        <f>B27</f>
        <v>GLOBAL TC</v>
      </c>
      <c r="M31" s="11"/>
      <c r="N31" s="11"/>
      <c r="O31" s="48"/>
      <c r="P31" s="9" t="str">
        <f>B29</f>
        <v>SPORTING TC</v>
      </c>
      <c r="Q31" s="29"/>
      <c r="R31" s="85" t="str">
        <f>B31</f>
        <v>DESCANSA</v>
      </c>
      <c r="S31" s="79"/>
      <c r="T31" s="79"/>
      <c r="U31" s="21"/>
    </row>
    <row r="32" spans="1:21">
      <c r="A32" s="48"/>
      <c r="B32" s="48"/>
      <c r="C32" s="48"/>
      <c r="D32" s="48"/>
      <c r="E32" s="48"/>
      <c r="F32" s="48"/>
      <c r="G32" s="48"/>
      <c r="H32" s="48"/>
      <c r="I32" s="48"/>
      <c r="J32" s="84" t="str">
        <f>B31</f>
        <v>DESCANSA</v>
      </c>
      <c r="K32" s="29"/>
      <c r="L32" s="15" t="str">
        <f>B28</f>
        <v>CT LA SALLE "B"</v>
      </c>
      <c r="M32" s="79"/>
      <c r="N32" s="79"/>
      <c r="O32" s="48"/>
      <c r="P32" s="9" t="str">
        <f>B28</f>
        <v>CT LA SALLE "B"</v>
      </c>
      <c r="Q32" s="29" t="s">
        <v>6</v>
      </c>
      <c r="R32" s="15" t="str">
        <f>B30</f>
        <v>SOMETIMES TC</v>
      </c>
      <c r="S32" s="79"/>
      <c r="T32" s="79"/>
      <c r="U32" s="21"/>
    </row>
    <row r="33" spans="1:21">
      <c r="A33" s="48"/>
      <c r="B33" s="48"/>
      <c r="C33" s="48"/>
      <c r="D33" s="48"/>
      <c r="E33" s="48"/>
      <c r="F33" s="48"/>
      <c r="G33" s="48"/>
      <c r="H33" s="48"/>
      <c r="I33" s="48"/>
      <c r="J33" s="20" t="s">
        <v>62</v>
      </c>
      <c r="K33" s="23"/>
      <c r="L33" s="12"/>
      <c r="M33" s="13"/>
      <c r="N33" s="14"/>
      <c r="O33" s="48"/>
      <c r="P33" s="38"/>
      <c r="Q33" s="38"/>
      <c r="R33" s="38"/>
      <c r="S33" s="94"/>
      <c r="T33" s="94"/>
      <c r="U33" s="21"/>
    </row>
    <row r="34" spans="1:21">
      <c r="A34" s="48"/>
      <c r="B34" s="48"/>
      <c r="C34" s="48"/>
      <c r="D34" s="48"/>
      <c r="E34" s="48"/>
      <c r="F34" s="48"/>
      <c r="G34" s="48"/>
      <c r="H34" s="48"/>
      <c r="I34" s="48"/>
      <c r="J34" s="9" t="str">
        <f>B26</f>
        <v>CT MANACOR</v>
      </c>
      <c r="K34" s="29" t="s">
        <v>6</v>
      </c>
      <c r="L34" s="9" t="str">
        <f>B29</f>
        <v>SPORTING TC</v>
      </c>
      <c r="M34" s="11"/>
      <c r="N34" s="11"/>
      <c r="O34" s="48"/>
      <c r="P34" s="48"/>
      <c r="Q34" s="48"/>
      <c r="R34" s="48"/>
      <c r="S34" s="48"/>
      <c r="T34" s="48"/>
      <c r="U34" s="21"/>
    </row>
    <row r="35" spans="1:21">
      <c r="A35" s="21"/>
      <c r="B35" s="108"/>
      <c r="C35" s="21"/>
      <c r="D35" s="21"/>
      <c r="E35" s="21"/>
      <c r="F35" s="21"/>
      <c r="G35" s="21"/>
      <c r="H35" s="48"/>
      <c r="I35" s="48"/>
      <c r="J35" s="10" t="str">
        <f>B27</f>
        <v>GLOBAL TC</v>
      </c>
      <c r="K35" s="29" t="s">
        <v>6</v>
      </c>
      <c r="L35" s="9" t="str">
        <f>B28</f>
        <v>CT LA SALLE "B"</v>
      </c>
      <c r="M35" s="11"/>
      <c r="N35" s="11"/>
      <c r="O35" s="48"/>
      <c r="P35" s="48"/>
      <c r="Q35" s="48"/>
      <c r="R35" s="48"/>
      <c r="S35" s="48"/>
      <c r="T35" s="48"/>
      <c r="U35" s="21"/>
    </row>
    <row r="36" spans="1:21">
      <c r="A36" s="48"/>
      <c r="B36" s="48"/>
      <c r="C36" s="48"/>
      <c r="D36" s="48"/>
      <c r="E36" s="48"/>
      <c r="F36" s="48"/>
      <c r="G36" s="48"/>
      <c r="H36" s="48"/>
      <c r="I36" s="48"/>
      <c r="J36" s="84" t="str">
        <f>B31</f>
        <v>DESCANSA</v>
      </c>
      <c r="K36" s="29"/>
      <c r="L36" s="15" t="str">
        <f>B30</f>
        <v>SOMETIMES TC</v>
      </c>
      <c r="M36" s="79"/>
      <c r="N36" s="79"/>
      <c r="O36" s="48"/>
      <c r="P36" s="48"/>
      <c r="Q36" s="48"/>
      <c r="R36" s="48"/>
      <c r="S36" s="48"/>
      <c r="T36" s="48"/>
    </row>
    <row r="37" spans="1:21">
      <c r="A37" s="48"/>
      <c r="B37" s="48"/>
      <c r="C37" s="48"/>
      <c r="D37" s="48"/>
      <c r="E37" s="48"/>
      <c r="F37" s="48"/>
      <c r="G37" s="48"/>
      <c r="H37" s="48"/>
      <c r="I37" s="48"/>
      <c r="J37" s="48"/>
      <c r="K37" s="48"/>
      <c r="L37" s="48"/>
      <c r="M37" s="48"/>
      <c r="N37" s="48"/>
      <c r="O37" s="48"/>
      <c r="P37" s="48"/>
      <c r="Q37" s="48"/>
      <c r="R37" s="48"/>
      <c r="S37" s="48"/>
      <c r="T37" s="48"/>
    </row>
    <row r="38" spans="1:21">
      <c r="A38" s="21"/>
      <c r="B38" s="99" t="s">
        <v>50</v>
      </c>
      <c r="C38" s="109" t="s">
        <v>108</v>
      </c>
      <c r="D38" s="21"/>
      <c r="E38" s="21"/>
      <c r="F38" s="21"/>
      <c r="G38" s="21"/>
      <c r="H38" s="21"/>
      <c r="I38" s="21"/>
      <c r="J38" s="21"/>
      <c r="K38" s="21"/>
      <c r="L38" s="21"/>
      <c r="M38" s="21"/>
      <c r="N38" s="21"/>
      <c r="O38" s="21"/>
      <c r="P38" s="21"/>
      <c r="Q38" s="21"/>
      <c r="R38" s="21"/>
      <c r="S38" s="21"/>
      <c r="T38" s="21"/>
    </row>
    <row r="39" spans="1:21">
      <c r="A39" s="21"/>
      <c r="B39" s="21"/>
      <c r="C39" s="21"/>
      <c r="D39" s="21"/>
      <c r="E39" s="21"/>
      <c r="F39" s="21"/>
      <c r="G39" s="21"/>
      <c r="H39" s="21"/>
      <c r="I39" s="21"/>
      <c r="J39" s="21"/>
      <c r="K39" s="21"/>
      <c r="L39" s="21"/>
      <c r="M39" s="21"/>
      <c r="N39" s="21"/>
      <c r="O39" s="21"/>
      <c r="P39" s="21"/>
      <c r="Q39" s="21"/>
      <c r="R39" s="21"/>
      <c r="S39" s="21"/>
      <c r="T39" s="21"/>
    </row>
    <row r="40" spans="1:21">
      <c r="A40" s="21"/>
      <c r="B40" s="100" t="s">
        <v>65</v>
      </c>
      <c r="C40" s="21"/>
      <c r="D40" s="21"/>
      <c r="E40" s="21"/>
      <c r="F40" s="21"/>
      <c r="G40" s="21"/>
      <c r="H40" s="21"/>
      <c r="I40" s="21"/>
      <c r="J40" s="21"/>
      <c r="K40" s="21"/>
      <c r="L40" s="21"/>
      <c r="M40" s="21"/>
      <c r="N40" s="21"/>
      <c r="O40" s="21"/>
      <c r="P40" s="21"/>
      <c r="Q40" s="21"/>
      <c r="R40" s="21"/>
      <c r="S40" s="21"/>
      <c r="T40" s="21"/>
    </row>
    <row r="41" spans="1:21">
      <c r="A41" s="21"/>
      <c r="B41" s="101"/>
      <c r="C41" s="21"/>
      <c r="D41" s="21"/>
      <c r="E41" s="21"/>
      <c r="F41" s="21"/>
      <c r="G41" s="21"/>
      <c r="H41" s="21"/>
      <c r="I41" s="21"/>
      <c r="J41" s="21"/>
      <c r="K41" s="21"/>
      <c r="L41" s="21"/>
      <c r="M41" s="21"/>
      <c r="N41" s="21"/>
      <c r="O41" s="21"/>
      <c r="P41" s="21"/>
      <c r="Q41" s="21"/>
      <c r="R41" s="21"/>
      <c r="S41" s="21"/>
      <c r="T41" s="21"/>
    </row>
    <row r="42" spans="1:21">
      <c r="A42" s="21"/>
      <c r="B42" s="102" t="s">
        <v>66</v>
      </c>
      <c r="C42" s="141"/>
      <c r="D42" s="142"/>
      <c r="E42" s="142"/>
      <c r="F42" s="142"/>
      <c r="G42" s="143"/>
      <c r="H42" s="21"/>
      <c r="I42" s="21"/>
      <c r="J42" s="21"/>
      <c r="K42" s="21"/>
      <c r="L42" s="21"/>
      <c r="M42" s="21"/>
      <c r="N42" s="21"/>
      <c r="O42" s="21"/>
      <c r="P42" s="21"/>
      <c r="Q42" s="21"/>
      <c r="R42" s="21"/>
      <c r="S42" s="21"/>
      <c r="T42" s="21"/>
    </row>
    <row r="43" spans="1:21">
      <c r="A43" s="21"/>
      <c r="B43" s="103"/>
      <c r="C43" s="104"/>
      <c r="D43" s="104"/>
      <c r="E43" s="104"/>
      <c r="F43" s="104"/>
      <c r="G43" s="105"/>
      <c r="H43" s="21"/>
      <c r="I43" s="21"/>
      <c r="J43" s="21"/>
      <c r="K43" s="21"/>
      <c r="L43" s="21"/>
      <c r="M43" s="21"/>
      <c r="N43" s="21"/>
      <c r="O43" s="21"/>
      <c r="P43" s="21"/>
      <c r="Q43" s="21"/>
      <c r="R43" s="21"/>
      <c r="S43" s="21"/>
      <c r="T43" s="21"/>
    </row>
    <row r="44" spans="1:21">
      <c r="A44" s="21"/>
      <c r="B44" s="100" t="s">
        <v>67</v>
      </c>
      <c r="C44" s="104"/>
      <c r="D44" s="104"/>
      <c r="E44" s="104"/>
      <c r="F44" s="104"/>
      <c r="G44" s="105"/>
      <c r="H44" s="106"/>
      <c r="I44" s="107"/>
      <c r="J44" s="107"/>
      <c r="K44" s="21"/>
      <c r="L44" s="21"/>
      <c r="M44" s="21"/>
      <c r="N44" s="21"/>
      <c r="O44" s="21"/>
      <c r="P44" s="21"/>
      <c r="Q44" s="21"/>
      <c r="R44" s="21"/>
      <c r="S44" s="21"/>
      <c r="T44" s="21"/>
    </row>
    <row r="45" spans="1:21">
      <c r="A45" s="21"/>
      <c r="B45" s="101"/>
      <c r="C45" s="144"/>
      <c r="D45" s="145"/>
      <c r="E45" s="145"/>
      <c r="F45" s="145"/>
      <c r="G45" s="146"/>
      <c r="H45" s="21"/>
      <c r="I45" s="21"/>
      <c r="J45" s="21"/>
      <c r="K45" s="21"/>
      <c r="L45" s="21"/>
      <c r="M45" s="21"/>
      <c r="N45" s="21"/>
      <c r="O45" s="21"/>
      <c r="P45" s="21"/>
      <c r="Q45" s="21"/>
      <c r="R45" s="21"/>
      <c r="S45" s="21"/>
      <c r="T45" s="21"/>
    </row>
    <row r="46" spans="1:21">
      <c r="A46" s="21"/>
      <c r="B46" s="102" t="s">
        <v>68</v>
      </c>
      <c r="C46" s="21"/>
      <c r="D46" s="21"/>
      <c r="E46" s="21"/>
      <c r="F46" s="21"/>
      <c r="G46" s="21"/>
      <c r="H46" s="21"/>
      <c r="I46" s="21"/>
      <c r="J46" s="21"/>
      <c r="K46" s="21"/>
      <c r="L46" s="21"/>
      <c r="M46" s="21"/>
      <c r="N46" s="21"/>
      <c r="O46" s="21"/>
      <c r="P46" s="21"/>
      <c r="Q46" s="21"/>
      <c r="R46" s="21"/>
      <c r="S46" s="21"/>
      <c r="T46" s="21"/>
    </row>
    <row r="47" spans="1:21">
      <c r="A47" s="21"/>
      <c r="B47" s="21"/>
      <c r="C47" s="21"/>
      <c r="D47" s="21"/>
      <c r="E47" s="21"/>
      <c r="F47" s="21"/>
      <c r="G47" s="21"/>
      <c r="H47" s="21"/>
      <c r="I47" s="21"/>
      <c r="J47" s="21"/>
      <c r="K47" s="21"/>
      <c r="L47" s="21"/>
      <c r="M47" s="21"/>
      <c r="N47" s="21"/>
      <c r="O47" s="21"/>
      <c r="P47" s="21"/>
      <c r="Q47" s="21"/>
      <c r="R47" s="21"/>
      <c r="S47" s="21"/>
      <c r="T47" s="21"/>
    </row>
  </sheetData>
  <sheetProtection selectLockedCells="1" selectUnlockedCells="1"/>
  <mergeCells count="3">
    <mergeCell ref="B5:J5"/>
    <mergeCell ref="C42:G42"/>
    <mergeCell ref="C45:G45"/>
  </mergeCells>
  <pageMargins left="0.7" right="0.7" top="0.75" bottom="0.75" header="0.3" footer="0.3"/>
  <pageSetup paperSize="9" scale="81" orientation="landscape" verticalDpi="0" r:id="rId1"/>
  <ignoredErrors>
    <ignoredError sqref="J14 P14 J27 P27" formula="1"/>
    <ignoredError sqref="C38" twoDigitTextYear="1"/>
  </ignoredErrors>
  <drawing r:id="rId2"/>
</worksheet>
</file>

<file path=xl/worksheets/sheet7.xml><?xml version="1.0" encoding="utf-8"?>
<worksheet xmlns="http://schemas.openxmlformats.org/spreadsheetml/2006/main" xmlns:r="http://schemas.openxmlformats.org/officeDocument/2006/relationships">
  <sheetPr>
    <pageSetUpPr fitToPage="1"/>
  </sheetPr>
  <dimension ref="A1:U73"/>
  <sheetViews>
    <sheetView zoomScale="110" zoomScaleNormal="110" workbookViewId="0">
      <selection activeCell="J64" sqref="J64"/>
    </sheetView>
  </sheetViews>
  <sheetFormatPr baseColWidth="10" defaultRowHeight="15"/>
  <cols>
    <col min="1" max="1" width="3.7109375" customWidth="1"/>
    <col min="2" max="2" width="24.28515625" customWidth="1"/>
    <col min="3" max="3" width="3.85546875" customWidth="1"/>
    <col min="4" max="4" width="4" customWidth="1"/>
    <col min="5" max="5" width="3.5703125" customWidth="1"/>
    <col min="6" max="6" width="5" customWidth="1"/>
    <col min="7" max="7" width="6.7109375" customWidth="1"/>
    <col min="8" max="8" width="5.140625" customWidth="1"/>
    <col min="9" max="9" width="2.85546875" customWidth="1"/>
    <col min="10" max="10" width="21.5703125" customWidth="1"/>
    <col min="11" max="11" width="3" customWidth="1"/>
    <col min="12" max="12" width="20.5703125" customWidth="1"/>
    <col min="13" max="14" width="3.28515625" customWidth="1"/>
    <col min="15" max="15" width="2.85546875" customWidth="1"/>
    <col min="16" max="16" width="20.28515625" customWidth="1"/>
    <col min="17" max="17" width="2.7109375" customWidth="1"/>
    <col min="18" max="18" width="19.7109375" customWidth="1"/>
    <col min="19" max="19" width="3.42578125" customWidth="1"/>
    <col min="20" max="20" width="3.5703125" customWidth="1"/>
  </cols>
  <sheetData>
    <row r="1" spans="1:21" ht="27" customHeight="1">
      <c r="A1" s="21"/>
      <c r="B1" s="113" t="s">
        <v>20</v>
      </c>
      <c r="C1" s="21"/>
      <c r="D1" s="21"/>
      <c r="E1" s="21"/>
      <c r="F1" s="21"/>
      <c r="G1" s="21"/>
      <c r="H1" s="21"/>
      <c r="I1" s="21"/>
      <c r="J1" s="21"/>
      <c r="K1" s="21"/>
      <c r="L1" s="21"/>
      <c r="M1" s="21"/>
      <c r="N1" s="21"/>
      <c r="O1" s="21"/>
      <c r="P1" s="21"/>
      <c r="Q1" s="21"/>
      <c r="R1" s="21"/>
      <c r="S1" s="21"/>
      <c r="T1" s="21"/>
      <c r="U1" s="21"/>
    </row>
    <row r="2" spans="1:21" ht="9" customHeight="1">
      <c r="A2" s="21"/>
      <c r="B2" s="21"/>
      <c r="C2" s="21"/>
      <c r="D2" s="21"/>
      <c r="E2" s="21"/>
      <c r="F2" s="21"/>
      <c r="G2" s="21"/>
      <c r="H2" s="21"/>
      <c r="I2" s="21"/>
      <c r="J2" s="21"/>
      <c r="K2" s="21"/>
      <c r="L2" s="21"/>
      <c r="M2" s="21"/>
      <c r="N2" s="21"/>
      <c r="O2" s="21"/>
      <c r="P2" s="21"/>
      <c r="Q2" s="21"/>
      <c r="R2" s="21"/>
      <c r="S2" s="21"/>
      <c r="T2" s="21"/>
      <c r="U2" s="21"/>
    </row>
    <row r="3" spans="1:21" ht="18" customHeight="1">
      <c r="A3" s="21"/>
      <c r="B3" s="67" t="s">
        <v>17</v>
      </c>
      <c r="C3" s="50"/>
      <c r="D3" s="50"/>
      <c r="E3" s="50"/>
      <c r="F3" s="21"/>
      <c r="G3" s="21"/>
      <c r="H3" s="21"/>
      <c r="I3" s="21"/>
      <c r="J3" s="21"/>
      <c r="K3" s="21"/>
      <c r="L3" s="21"/>
      <c r="M3" s="21"/>
      <c r="N3" s="21"/>
      <c r="O3" s="21"/>
      <c r="P3" s="21"/>
      <c r="Q3" s="21"/>
      <c r="R3" s="21"/>
      <c r="S3" s="21"/>
      <c r="T3" s="21"/>
      <c r="U3" s="21"/>
    </row>
    <row r="4" spans="1:21" ht="10.5" customHeight="1">
      <c r="A4" s="21"/>
      <c r="B4" s="50"/>
      <c r="C4" s="50"/>
      <c r="D4" s="50"/>
      <c r="E4" s="50"/>
      <c r="F4" s="50"/>
      <c r="G4" s="50"/>
      <c r="H4" s="50"/>
      <c r="I4" s="50"/>
      <c r="J4" s="50"/>
      <c r="K4" s="50"/>
      <c r="L4" s="21"/>
      <c r="M4" s="21"/>
      <c r="N4" s="21"/>
      <c r="O4" s="21"/>
      <c r="P4" s="21"/>
      <c r="Q4" s="21"/>
      <c r="R4" s="21"/>
      <c r="S4" s="21"/>
      <c r="T4" s="21"/>
      <c r="U4" s="21"/>
    </row>
    <row r="5" spans="1:21" s="14" customFormat="1" ht="15" customHeight="1">
      <c r="A5" s="48"/>
      <c r="B5" s="67" t="s">
        <v>13</v>
      </c>
      <c r="C5" s="55"/>
      <c r="D5" s="55"/>
      <c r="E5" s="48"/>
      <c r="F5" s="48"/>
      <c r="G5" s="48"/>
      <c r="H5" s="48"/>
      <c r="I5" s="48"/>
      <c r="J5" s="48"/>
      <c r="K5" s="48"/>
      <c r="L5" s="48"/>
      <c r="M5" s="48"/>
      <c r="N5" s="48"/>
      <c r="O5" s="48"/>
      <c r="P5" s="48"/>
      <c r="Q5" s="48"/>
      <c r="R5" s="48"/>
      <c r="S5" s="48"/>
      <c r="T5" s="48"/>
      <c r="U5" s="48"/>
    </row>
    <row r="6" spans="1:21" ht="6.75" customHeight="1">
      <c r="A6" s="21"/>
      <c r="B6" s="21"/>
      <c r="C6" s="21"/>
      <c r="D6" s="21"/>
      <c r="E6" s="21"/>
      <c r="F6" s="21"/>
      <c r="G6" s="21"/>
      <c r="H6" s="21"/>
      <c r="I6" s="21"/>
      <c r="J6" s="21"/>
      <c r="K6" s="21"/>
      <c r="L6" s="21"/>
      <c r="M6" s="21"/>
      <c r="N6" s="21"/>
      <c r="O6" s="21"/>
      <c r="P6" s="21"/>
      <c r="Q6" s="21"/>
      <c r="R6" s="21"/>
      <c r="S6" s="21"/>
      <c r="T6" s="21"/>
      <c r="U6" s="21"/>
    </row>
    <row r="7" spans="1:21">
      <c r="A7" s="21"/>
      <c r="B7" s="114" t="s">
        <v>79</v>
      </c>
      <c r="C7" s="21"/>
      <c r="D7" s="21"/>
      <c r="E7" s="21"/>
      <c r="F7" s="21"/>
      <c r="G7" s="21"/>
      <c r="H7" s="21"/>
      <c r="I7" s="21"/>
      <c r="J7" s="21"/>
      <c r="K7" s="21"/>
      <c r="L7" s="21"/>
      <c r="M7" s="21"/>
      <c r="N7" s="21"/>
      <c r="O7" s="21"/>
      <c r="P7" s="21"/>
      <c r="Q7" s="21"/>
      <c r="R7" s="21"/>
      <c r="S7" s="21"/>
      <c r="T7" s="21"/>
      <c r="U7" s="21"/>
    </row>
    <row r="8" spans="1:21">
      <c r="A8" s="21"/>
      <c r="B8" s="114" t="s">
        <v>80</v>
      </c>
      <c r="C8" s="21"/>
      <c r="D8" s="21"/>
      <c r="E8" s="21"/>
      <c r="F8" s="21"/>
      <c r="G8" s="21"/>
      <c r="H8" s="21"/>
      <c r="I8" s="21"/>
      <c r="J8" s="21"/>
      <c r="K8" s="21"/>
      <c r="L8" s="21"/>
      <c r="M8" s="21"/>
      <c r="N8" s="21"/>
      <c r="O8" s="21"/>
      <c r="P8" s="21"/>
      <c r="Q8" s="21"/>
      <c r="R8" s="21"/>
      <c r="S8" s="21"/>
      <c r="T8" s="21"/>
      <c r="U8" s="21"/>
    </row>
    <row r="9" spans="1:21" s="14" customFormat="1" ht="14.1" customHeight="1">
      <c r="A9" s="48"/>
      <c r="B9" s="91" t="s">
        <v>55</v>
      </c>
      <c r="C9" s="92"/>
      <c r="D9" s="92"/>
      <c r="E9" s="92"/>
      <c r="F9" s="92"/>
      <c r="G9" s="92"/>
      <c r="H9" s="92"/>
      <c r="I9" s="92"/>
      <c r="J9" s="92"/>
      <c r="K9" s="92"/>
      <c r="L9" s="88"/>
      <c r="M9" s="48"/>
      <c r="N9" s="48"/>
      <c r="O9" s="48"/>
      <c r="P9" s="48"/>
      <c r="Q9" s="48"/>
      <c r="R9" s="48"/>
      <c r="S9" s="48"/>
      <c r="T9" s="48"/>
      <c r="U9" s="48"/>
    </row>
    <row r="10" spans="1:21" s="14" customFormat="1" ht="14.1" customHeight="1">
      <c r="A10" s="48"/>
      <c r="B10" s="91" t="s">
        <v>56</v>
      </c>
      <c r="C10" s="92"/>
      <c r="D10" s="92"/>
      <c r="E10" s="92"/>
      <c r="F10" s="92"/>
      <c r="G10" s="92"/>
      <c r="H10" s="92"/>
      <c r="I10" s="92"/>
      <c r="J10" s="92"/>
      <c r="K10" s="92"/>
      <c r="L10" s="88"/>
      <c r="M10" s="48"/>
      <c r="N10" s="48"/>
      <c r="O10" s="48"/>
      <c r="P10" s="48"/>
      <c r="Q10" s="48"/>
      <c r="R10" s="48"/>
      <c r="S10" s="48"/>
      <c r="T10" s="48"/>
      <c r="U10" s="48"/>
    </row>
    <row r="11" spans="1:21" s="14" customFormat="1" ht="14.1" customHeight="1">
      <c r="A11" s="48"/>
      <c r="B11" s="91" t="s">
        <v>57</v>
      </c>
      <c r="C11" s="92"/>
      <c r="D11" s="92"/>
      <c r="E11" s="92"/>
      <c r="F11" s="92"/>
      <c r="G11" s="92"/>
      <c r="H11" s="92"/>
      <c r="I11" s="92"/>
      <c r="J11" s="92"/>
      <c r="K11" s="92"/>
      <c r="L11" s="88"/>
      <c r="M11" s="48"/>
      <c r="N11" s="48"/>
      <c r="O11" s="48"/>
      <c r="P11" s="48"/>
      <c r="Q11" s="48"/>
      <c r="R11" s="48"/>
      <c r="S11" s="48"/>
      <c r="T11" s="48"/>
      <c r="U11" s="48"/>
    </row>
    <row r="12" spans="1:21" ht="15.75" thickBot="1">
      <c r="A12" s="21"/>
      <c r="B12" s="21"/>
      <c r="C12" s="21"/>
      <c r="D12" s="21"/>
      <c r="E12" s="21"/>
      <c r="F12" s="21"/>
      <c r="G12" s="21"/>
      <c r="H12" s="21"/>
      <c r="I12" s="21"/>
      <c r="J12" s="21"/>
      <c r="K12" s="21"/>
      <c r="L12" s="21"/>
      <c r="M12" s="21"/>
      <c r="N12" s="21"/>
      <c r="O12" s="21"/>
      <c r="P12" s="21"/>
      <c r="Q12" s="21"/>
      <c r="R12" s="21"/>
      <c r="S12" s="21"/>
      <c r="T12" s="21"/>
      <c r="U12" s="21"/>
    </row>
    <row r="13" spans="1:21" s="14" customFormat="1" ht="12.95" customHeight="1" thickBot="1">
      <c r="A13" s="22"/>
      <c r="B13" s="4" t="s">
        <v>9</v>
      </c>
      <c r="C13" s="116" t="s">
        <v>2</v>
      </c>
      <c r="D13" s="63" t="s">
        <v>0</v>
      </c>
      <c r="E13" s="64" t="s">
        <v>1</v>
      </c>
      <c r="F13" s="64" t="s">
        <v>3</v>
      </c>
      <c r="G13" s="65" t="s">
        <v>4</v>
      </c>
      <c r="H13" s="117" t="s">
        <v>5</v>
      </c>
      <c r="J13" s="20" t="s">
        <v>91</v>
      </c>
      <c r="K13" s="23"/>
      <c r="L13" s="12"/>
      <c r="M13" s="93"/>
      <c r="N13" s="48"/>
      <c r="O13" s="48"/>
      <c r="P13" s="20" t="s">
        <v>93</v>
      </c>
      <c r="Q13" s="23"/>
      <c r="R13" s="12"/>
      <c r="S13" s="93"/>
      <c r="T13" s="48"/>
      <c r="U13" s="48"/>
    </row>
    <row r="14" spans="1:21" s="14" customFormat="1" ht="12.95" customHeight="1">
      <c r="A14" s="1">
        <v>1</v>
      </c>
      <c r="B14" s="24" t="s">
        <v>47</v>
      </c>
      <c r="C14" s="31">
        <f>COUNT(M14,N17,S14)</f>
        <v>0</v>
      </c>
      <c r="D14" s="31">
        <f>IF(M14&gt;N14,1,0)+IF(N17&gt;M17,1,0)+IF(S14&gt;T14,1,0)</f>
        <v>0</v>
      </c>
      <c r="E14" s="31">
        <f>IF(M14&lt;N14,1,0)+IF(N17&lt;M17,1,0)+IF(S14&lt;T14,1,0)</f>
        <v>0</v>
      </c>
      <c r="F14" s="31">
        <f>VALUE(M14+N17+S14)</f>
        <v>0</v>
      </c>
      <c r="G14" s="31">
        <f>VALUE(N14+M17+T14)</f>
        <v>0</v>
      </c>
      <c r="H14" s="31">
        <f>AVERAGE(F14-G14)</f>
        <v>0</v>
      </c>
      <c r="I14" s="122"/>
      <c r="J14" s="9" t="str">
        <f>B14</f>
        <v xml:space="preserve">MATCH POINT </v>
      </c>
      <c r="K14" s="29"/>
      <c r="L14" s="90" t="str">
        <f>B17</f>
        <v>DESCANSA</v>
      </c>
      <c r="M14" s="11"/>
      <c r="N14" s="11"/>
      <c r="O14" s="48"/>
      <c r="P14" s="9" t="str">
        <f>B14</f>
        <v xml:space="preserve">MATCH POINT </v>
      </c>
      <c r="Q14" s="29" t="s">
        <v>6</v>
      </c>
      <c r="R14" s="9" t="str">
        <f>B15</f>
        <v>GUILLERMO VILAS TA</v>
      </c>
      <c r="S14" s="11"/>
      <c r="T14" s="11"/>
      <c r="U14" s="48"/>
    </row>
    <row r="15" spans="1:21" s="14" customFormat="1" ht="12.95" customHeight="1">
      <c r="A15" s="2">
        <v>2</v>
      </c>
      <c r="B15" s="30" t="s">
        <v>81</v>
      </c>
      <c r="C15" s="31">
        <f>COUNT(M15,N18,T14)</f>
        <v>0</v>
      </c>
      <c r="D15" s="31">
        <f>IF(M15&gt;N15,1,0)+IF(N18&gt;M18,1,0)+IF(T14&gt;S14,1,0)</f>
        <v>0</v>
      </c>
      <c r="E15" s="31">
        <f>IF(M15&lt;N15,1,0)+IF(N18&lt;M18,1,0)+IF(T14&lt;S14,1,0)</f>
        <v>0</v>
      </c>
      <c r="F15" s="31">
        <f>VALUE(M15+N18+T14)</f>
        <v>0</v>
      </c>
      <c r="G15" s="31">
        <f>VALUE(N15+M18+S14)</f>
        <v>0</v>
      </c>
      <c r="H15" s="31">
        <f>AVERAGE(F15-G15)</f>
        <v>0</v>
      </c>
      <c r="I15" s="122"/>
      <c r="J15" s="9" t="str">
        <f>B15</f>
        <v>GUILLERMO VILAS TA</v>
      </c>
      <c r="K15" s="29" t="s">
        <v>6</v>
      </c>
      <c r="L15" s="10" t="str">
        <f>B16</f>
        <v>ACTION TENIS TAHOE</v>
      </c>
      <c r="M15" s="11"/>
      <c r="N15" s="11"/>
      <c r="O15" s="48"/>
      <c r="P15" s="10" t="str">
        <f>B16</f>
        <v>ACTION TENIS TAHOE</v>
      </c>
      <c r="Q15" s="29"/>
      <c r="R15" s="89" t="str">
        <f>B17</f>
        <v>DESCANSA</v>
      </c>
      <c r="S15" s="11"/>
      <c r="T15" s="11"/>
      <c r="U15" s="48"/>
    </row>
    <row r="16" spans="1:21" s="14" customFormat="1" ht="12.95" customHeight="1">
      <c r="A16" s="118">
        <v>3</v>
      </c>
      <c r="B16" s="30" t="s">
        <v>82</v>
      </c>
      <c r="C16" s="31">
        <f>COUNT(N15,M17,S15)</f>
        <v>0</v>
      </c>
      <c r="D16" s="31">
        <f>IF(M17&gt;N17,1,0)+IF(N15&gt;M15,1,0)+IF(S15&gt;T15,1,0)</f>
        <v>0</v>
      </c>
      <c r="E16" s="31">
        <f>IF(M17&lt;N17,1,0)+IF(N15&lt;M15,1,0)+IF(S15&lt;T15,1,0)</f>
        <v>0</v>
      </c>
      <c r="F16" s="31">
        <f>VALUE(N15+M17+S15)</f>
        <v>0</v>
      </c>
      <c r="G16" s="31">
        <f>VALUE(M15+N17+T15)</f>
        <v>0</v>
      </c>
      <c r="H16" s="31">
        <f>AVERAGE(F16-G16)</f>
        <v>0</v>
      </c>
      <c r="I16" s="48"/>
      <c r="J16" s="20" t="s">
        <v>92</v>
      </c>
      <c r="K16" s="23"/>
      <c r="L16" s="12"/>
      <c r="M16" s="93"/>
      <c r="N16" s="48"/>
      <c r="O16" s="48"/>
      <c r="P16" s="48"/>
      <c r="Q16" s="48"/>
      <c r="R16" s="48"/>
      <c r="S16" s="48"/>
      <c r="T16" s="48"/>
      <c r="U16" s="48"/>
    </row>
    <row r="17" spans="1:21" s="14" customFormat="1" ht="12.95" customHeight="1">
      <c r="A17" s="119"/>
      <c r="B17" s="120" t="s">
        <v>31</v>
      </c>
      <c r="C17" s="115"/>
      <c r="D17" s="115"/>
      <c r="E17" s="115"/>
      <c r="F17" s="115"/>
      <c r="G17" s="115"/>
      <c r="H17" s="115"/>
      <c r="J17" s="9" t="str">
        <f>B16</f>
        <v>ACTION TENIS TAHOE</v>
      </c>
      <c r="K17" s="29" t="s">
        <v>6</v>
      </c>
      <c r="L17" s="15" t="str">
        <f>B14</f>
        <v xml:space="preserve">MATCH POINT </v>
      </c>
      <c r="M17" s="11"/>
      <c r="N17" s="11"/>
      <c r="O17" s="48"/>
      <c r="P17" s="48"/>
      <c r="Q17" s="48"/>
      <c r="R17" s="48"/>
      <c r="S17" s="48"/>
      <c r="T17" s="48"/>
      <c r="U17" s="48"/>
    </row>
    <row r="18" spans="1:21" s="14" customFormat="1" ht="12.95" customHeight="1">
      <c r="A18" s="48"/>
      <c r="B18" s="48"/>
      <c r="C18" s="48"/>
      <c r="D18" s="48"/>
      <c r="E18" s="48"/>
      <c r="F18" s="48"/>
      <c r="G18" s="48"/>
      <c r="H18" s="48"/>
      <c r="I18" s="48"/>
      <c r="J18" s="121" t="str">
        <f>B17</f>
        <v>DESCANSA</v>
      </c>
      <c r="K18" s="29"/>
      <c r="L18" s="110" t="str">
        <f>B15</f>
        <v>GUILLERMO VILAS TA</v>
      </c>
      <c r="M18" s="79"/>
      <c r="N18" s="79"/>
      <c r="O18" s="48"/>
      <c r="P18" s="48"/>
      <c r="Q18" s="48"/>
      <c r="R18" s="48"/>
      <c r="S18" s="48"/>
      <c r="T18" s="48"/>
      <c r="U18" s="48"/>
    </row>
    <row r="19" spans="1:21" s="14" customFormat="1" ht="9" customHeight="1">
      <c r="A19" s="48"/>
      <c r="B19" s="48"/>
      <c r="C19" s="48"/>
      <c r="D19" s="48"/>
      <c r="E19" s="48"/>
      <c r="F19" s="48"/>
      <c r="G19" s="48"/>
      <c r="H19" s="48"/>
      <c r="I19" s="48"/>
      <c r="J19" s="48"/>
      <c r="K19" s="48"/>
      <c r="L19" s="48"/>
      <c r="M19" s="48"/>
      <c r="N19" s="48"/>
      <c r="O19" s="48"/>
      <c r="P19" s="48"/>
      <c r="Q19" s="48"/>
      <c r="R19" s="48"/>
      <c r="S19" s="48"/>
      <c r="T19" s="48"/>
      <c r="U19" s="48"/>
    </row>
    <row r="20" spans="1:21" s="14" customFormat="1" ht="12.95" customHeight="1" thickBot="1">
      <c r="A20" s="48"/>
      <c r="B20" s="48"/>
      <c r="C20" s="48"/>
      <c r="D20" s="48"/>
      <c r="E20" s="48"/>
      <c r="F20" s="48"/>
      <c r="G20" s="48"/>
      <c r="H20" s="48"/>
      <c r="I20" s="48"/>
      <c r="J20" s="48"/>
      <c r="K20" s="48"/>
      <c r="L20" s="48"/>
      <c r="M20" s="48"/>
      <c r="N20" s="48"/>
      <c r="O20" s="48"/>
      <c r="P20" s="48"/>
      <c r="Q20" s="48"/>
      <c r="R20" s="48"/>
      <c r="S20" s="48"/>
      <c r="T20" s="48"/>
      <c r="U20" s="48"/>
    </row>
    <row r="21" spans="1:21" s="14" customFormat="1" ht="12.95" customHeight="1" thickBot="1">
      <c r="A21" s="22"/>
      <c r="B21" s="4" t="s">
        <v>10</v>
      </c>
      <c r="C21" s="116" t="s">
        <v>2</v>
      </c>
      <c r="D21" s="63" t="s">
        <v>0</v>
      </c>
      <c r="E21" s="64" t="s">
        <v>1</v>
      </c>
      <c r="F21" s="64" t="s">
        <v>3</v>
      </c>
      <c r="G21" s="65" t="s">
        <v>4</v>
      </c>
      <c r="H21" s="117" t="s">
        <v>5</v>
      </c>
      <c r="I21" s="48"/>
      <c r="J21" s="20" t="s">
        <v>91</v>
      </c>
      <c r="K21" s="23"/>
      <c r="L21" s="12"/>
      <c r="M21" s="93"/>
      <c r="N21" s="48"/>
      <c r="O21" s="48"/>
      <c r="P21" s="20" t="s">
        <v>93</v>
      </c>
      <c r="Q21" s="23"/>
      <c r="R21" s="12"/>
      <c r="S21" s="93"/>
      <c r="T21" s="48"/>
      <c r="U21" s="48"/>
    </row>
    <row r="22" spans="1:21" s="14" customFormat="1" ht="12.95" customHeight="1">
      <c r="A22" s="1">
        <v>1</v>
      </c>
      <c r="B22" s="24" t="s">
        <v>23</v>
      </c>
      <c r="C22" s="31">
        <f>COUNT(M22,N25,S22)</f>
        <v>0</v>
      </c>
      <c r="D22" s="31">
        <f>IF(M22&gt;N22,1,0)+IF(N25&gt;M25,1,0)+IF(S22&gt;T22,1,0)</f>
        <v>0</v>
      </c>
      <c r="E22" s="31">
        <f>IF(M22&lt;N22,1,0)+IF(N25&lt;M25,1,0)+IF(S22&lt;T22,1,0)</f>
        <v>0</v>
      </c>
      <c r="F22" s="31">
        <f>VALUE(M22+N25+S22)</f>
        <v>0</v>
      </c>
      <c r="G22" s="31">
        <f>VALUE(N22+M25+T22)</f>
        <v>0</v>
      </c>
      <c r="H22" s="31">
        <f>AVERAGE(F22-G22)</f>
        <v>0</v>
      </c>
      <c r="I22" s="48"/>
      <c r="J22" s="9" t="str">
        <f>B22</f>
        <v>OPEN MARRATXÍ</v>
      </c>
      <c r="K22" s="29" t="s">
        <v>6</v>
      </c>
      <c r="L22" s="90" t="str">
        <f>B25</f>
        <v>DESCANSA</v>
      </c>
      <c r="M22" s="11"/>
      <c r="N22" s="11"/>
      <c r="O22" s="48"/>
      <c r="P22" s="9" t="str">
        <f>B22</f>
        <v>OPEN MARRATXÍ</v>
      </c>
      <c r="Q22" s="29" t="s">
        <v>6</v>
      </c>
      <c r="R22" s="9" t="str">
        <f>B23</f>
        <v>CT LA SALLE "A"</v>
      </c>
      <c r="S22" s="11"/>
      <c r="T22" s="11"/>
      <c r="U22" s="48"/>
    </row>
    <row r="23" spans="1:21" s="14" customFormat="1" ht="12.95" customHeight="1">
      <c r="A23" s="2">
        <v>2</v>
      </c>
      <c r="B23" s="30" t="s">
        <v>83</v>
      </c>
      <c r="C23" s="31">
        <f>COUNT(M23,N26,T22)</f>
        <v>0</v>
      </c>
      <c r="D23" s="31">
        <f>IF(M23&gt;N23,1,0)+IF(N26&gt;M26,1,0)+IF(T22&gt;S22,1,0)</f>
        <v>0</v>
      </c>
      <c r="E23" s="31">
        <f>IF(M23&lt;N23,1,0)+IF(N26&lt;M26,1,0)+IF(T22&lt;S22,1,0)</f>
        <v>0</v>
      </c>
      <c r="F23" s="31">
        <f>VALUE(M23+N26+T22)</f>
        <v>0</v>
      </c>
      <c r="G23" s="31">
        <f>VALUE(N23+M26+S22)</f>
        <v>0</v>
      </c>
      <c r="H23" s="31">
        <f>AVERAGE(F23-G23)</f>
        <v>0</v>
      </c>
      <c r="I23" s="48"/>
      <c r="J23" s="9" t="str">
        <f>B23</f>
        <v>CT LA SALLE "A"</v>
      </c>
      <c r="K23" s="29" t="s">
        <v>6</v>
      </c>
      <c r="L23" s="10" t="str">
        <f>B24</f>
        <v>CT ARTÁ</v>
      </c>
      <c r="M23" s="11"/>
      <c r="N23" s="11"/>
      <c r="O23" s="48"/>
      <c r="P23" s="10" t="str">
        <f>B24</f>
        <v>CT ARTÁ</v>
      </c>
      <c r="Q23" s="29"/>
      <c r="R23" s="89" t="str">
        <f>B25</f>
        <v>DESCANSA</v>
      </c>
      <c r="S23" s="11"/>
      <c r="T23" s="11"/>
      <c r="U23" s="48"/>
    </row>
    <row r="24" spans="1:21" s="14" customFormat="1" ht="12.95" customHeight="1">
      <c r="A24" s="2">
        <v>3</v>
      </c>
      <c r="B24" s="30" t="s">
        <v>41</v>
      </c>
      <c r="C24" s="31">
        <f>COUNT(N23,M25,S23)</f>
        <v>0</v>
      </c>
      <c r="D24" s="31">
        <f>IF(M25&gt;N25,1,0)+IF(N23&gt;M23,1,0)+IF(S23&gt;T23,1,0)</f>
        <v>0</v>
      </c>
      <c r="E24" s="31">
        <f>IF(M25&lt;N25,1,0)+IF(N23&lt;M23,1,0)+IF(S23&lt;T23,1,0)</f>
        <v>0</v>
      </c>
      <c r="F24" s="31">
        <f>VALUE(N23+M25+S23)</f>
        <v>0</v>
      </c>
      <c r="G24" s="31">
        <f>VALUE(M23+N25+T23)</f>
        <v>0</v>
      </c>
      <c r="H24" s="31">
        <f>AVERAGE(F24-G24)</f>
        <v>0</v>
      </c>
      <c r="I24" s="48"/>
      <c r="J24" s="20" t="s">
        <v>92</v>
      </c>
      <c r="K24" s="23"/>
      <c r="L24" s="12"/>
      <c r="M24" s="93"/>
      <c r="N24" s="48"/>
      <c r="O24" s="48"/>
      <c r="P24" s="48"/>
      <c r="Q24" s="48"/>
      <c r="R24" s="48"/>
      <c r="S24" s="48"/>
      <c r="T24" s="48"/>
      <c r="U24" s="48"/>
    </row>
    <row r="25" spans="1:21" s="14" customFormat="1" ht="12.95" customHeight="1">
      <c r="A25" s="119"/>
      <c r="B25" s="120" t="s">
        <v>31</v>
      </c>
      <c r="C25" s="115"/>
      <c r="D25" s="115"/>
      <c r="E25" s="115"/>
      <c r="F25" s="115"/>
      <c r="G25" s="115"/>
      <c r="H25" s="115"/>
      <c r="J25" s="9" t="str">
        <f>B24</f>
        <v>CT ARTÁ</v>
      </c>
      <c r="K25" s="29" t="s">
        <v>6</v>
      </c>
      <c r="L25" s="15" t="str">
        <f>B22</f>
        <v>OPEN MARRATXÍ</v>
      </c>
      <c r="M25" s="79"/>
      <c r="N25" s="79"/>
      <c r="O25" s="48"/>
      <c r="P25" s="48"/>
      <c r="Q25" s="48"/>
      <c r="R25" s="48"/>
      <c r="S25" s="48"/>
      <c r="T25" s="48"/>
      <c r="U25" s="48"/>
    </row>
    <row r="26" spans="1:21" s="14" customFormat="1" ht="12.95" customHeight="1">
      <c r="A26" s="48"/>
      <c r="B26" s="48"/>
      <c r="C26" s="48"/>
      <c r="D26" s="48"/>
      <c r="E26" s="48"/>
      <c r="F26" s="48"/>
      <c r="G26" s="48"/>
      <c r="H26" s="48"/>
      <c r="I26" s="48"/>
      <c r="J26" s="123" t="str">
        <f>B25</f>
        <v>DESCANSA</v>
      </c>
      <c r="K26" s="29"/>
      <c r="L26" s="29" t="str">
        <f>B23</f>
        <v>CT LA SALLE "A"</v>
      </c>
      <c r="M26" s="79"/>
      <c r="N26" s="79"/>
      <c r="O26" s="48"/>
      <c r="P26" s="48"/>
      <c r="Q26" s="48"/>
      <c r="R26" s="48"/>
      <c r="S26" s="48"/>
      <c r="T26" s="48"/>
      <c r="U26" s="48"/>
    </row>
    <row r="27" spans="1:21" s="14" customFormat="1" ht="9" customHeight="1">
      <c r="A27" s="48"/>
      <c r="B27" s="48"/>
      <c r="C27" s="48"/>
      <c r="D27" s="48"/>
      <c r="E27" s="48"/>
      <c r="F27" s="48"/>
      <c r="G27" s="48"/>
      <c r="H27" s="48"/>
      <c r="I27" s="48"/>
      <c r="J27" s="124"/>
      <c r="K27" s="38"/>
      <c r="L27" s="38"/>
      <c r="M27" s="94"/>
      <c r="N27" s="94"/>
      <c r="O27" s="48"/>
      <c r="P27" s="48"/>
      <c r="Q27" s="48"/>
      <c r="R27" s="48"/>
      <c r="S27" s="48"/>
      <c r="T27" s="48"/>
      <c r="U27" s="48"/>
    </row>
    <row r="28" spans="1:21" ht="15.75" thickBot="1">
      <c r="A28" s="21"/>
      <c r="B28" s="21"/>
      <c r="C28" s="21"/>
      <c r="D28" s="21"/>
      <c r="E28" s="21"/>
      <c r="F28" s="21"/>
      <c r="G28" s="21"/>
      <c r="H28" s="21"/>
      <c r="I28" s="21"/>
      <c r="J28" s="21"/>
      <c r="K28" s="21"/>
      <c r="L28" s="21"/>
      <c r="M28" s="21"/>
      <c r="N28" s="21"/>
      <c r="O28" s="21"/>
      <c r="P28" s="21"/>
      <c r="Q28" s="21"/>
      <c r="R28" s="21"/>
      <c r="S28" s="21"/>
      <c r="T28" s="21"/>
      <c r="U28" s="21"/>
    </row>
    <row r="29" spans="1:21" s="14" customFormat="1" ht="12.95" customHeight="1" thickBot="1">
      <c r="A29" s="22"/>
      <c r="B29" s="8" t="s">
        <v>11</v>
      </c>
      <c r="C29" s="116" t="s">
        <v>2</v>
      </c>
      <c r="D29" s="63" t="s">
        <v>0</v>
      </c>
      <c r="E29" s="64" t="s">
        <v>1</v>
      </c>
      <c r="F29" s="64" t="s">
        <v>3</v>
      </c>
      <c r="G29" s="65" t="s">
        <v>4</v>
      </c>
      <c r="H29" s="117" t="s">
        <v>5</v>
      </c>
      <c r="I29" s="48"/>
      <c r="J29" s="20" t="s">
        <v>91</v>
      </c>
      <c r="K29" s="23"/>
      <c r="L29" s="12"/>
      <c r="M29" s="93"/>
      <c r="N29" s="48"/>
      <c r="O29" s="48"/>
      <c r="P29" s="20" t="s">
        <v>93</v>
      </c>
      <c r="Q29" s="23"/>
      <c r="R29" s="12"/>
      <c r="S29" s="93"/>
      <c r="T29" s="48"/>
      <c r="U29" s="48"/>
    </row>
    <row r="30" spans="1:21" s="14" customFormat="1" ht="12.95" customHeight="1">
      <c r="A30" s="1">
        <v>1</v>
      </c>
      <c r="B30" s="24" t="s">
        <v>32</v>
      </c>
      <c r="C30" s="31">
        <f>COUNT(M30,N33,S30)</f>
        <v>0</v>
      </c>
      <c r="D30" s="31">
        <f>IF(M30&gt;N30,1,0)+IF(N33&gt;M33,1,0)+IF(S30&gt;T30,1,0)</f>
        <v>0</v>
      </c>
      <c r="E30" s="31">
        <f>IF(M30&lt;N30,1,0)+IF(N33&lt;M33,1,0)+IF(S30&lt;T30,1,0)</f>
        <v>0</v>
      </c>
      <c r="F30" s="31">
        <f>VALUE(M30+N33+S30)</f>
        <v>0</v>
      </c>
      <c r="G30" s="31">
        <f>VALUE(N30+M33+T30)</f>
        <v>0</v>
      </c>
      <c r="H30" s="31">
        <f>AVERAGE(F30-G30)</f>
        <v>0</v>
      </c>
      <c r="I30" s="122"/>
      <c r="J30" s="9" t="str">
        <f>B30</f>
        <v>ES CENTRE T&amp;P</v>
      </c>
      <c r="K30" s="29"/>
      <c r="L30" s="90" t="str">
        <f>B33</f>
        <v>DESCANSA</v>
      </c>
      <c r="M30" s="11"/>
      <c r="N30" s="11"/>
      <c r="O30" s="48"/>
      <c r="P30" s="9" t="str">
        <f>B30</f>
        <v>ES CENTRE T&amp;P</v>
      </c>
      <c r="Q30" s="29" t="s">
        <v>6</v>
      </c>
      <c r="R30" s="9" t="str">
        <f>B31</f>
        <v>SPORTING BENDINAT</v>
      </c>
      <c r="S30" s="11"/>
      <c r="T30" s="11"/>
      <c r="U30" s="48"/>
    </row>
    <row r="31" spans="1:21" s="14" customFormat="1" ht="12.95" customHeight="1">
      <c r="A31" s="2">
        <v>2</v>
      </c>
      <c r="B31" s="30" t="s">
        <v>84</v>
      </c>
      <c r="C31" s="31">
        <f>COUNT(M31,N34,T30)</f>
        <v>0</v>
      </c>
      <c r="D31" s="31">
        <f>IF(M31&gt;N31,1,0)+IF(N34&gt;M34,1,0)+IF(T30&gt;S30,1,0)</f>
        <v>0</v>
      </c>
      <c r="E31" s="31">
        <f>IF(M31&lt;N31,1,0)+IF(N34&lt;M34,1,0)+IF(T30&lt;S30,1,0)</f>
        <v>0</v>
      </c>
      <c r="F31" s="31">
        <f>VALUE(M31+N34+T30)</f>
        <v>0</v>
      </c>
      <c r="G31" s="31">
        <f>VALUE(N31+M34+S30)</f>
        <v>0</v>
      </c>
      <c r="H31" s="31">
        <f>AVERAGE(F31-G31)</f>
        <v>0</v>
      </c>
      <c r="I31" s="122"/>
      <c r="J31" s="9" t="str">
        <f>B31</f>
        <v>SPORTING BENDINAT</v>
      </c>
      <c r="K31" s="29" t="s">
        <v>6</v>
      </c>
      <c r="L31" s="10" t="str">
        <f>B32</f>
        <v>CT PORTO CRISTO</v>
      </c>
      <c r="M31" s="11"/>
      <c r="N31" s="11"/>
      <c r="O31" s="48"/>
      <c r="P31" s="10" t="str">
        <f>B32</f>
        <v>CT PORTO CRISTO</v>
      </c>
      <c r="Q31" s="29"/>
      <c r="R31" s="89" t="str">
        <f>B33</f>
        <v>DESCANSA</v>
      </c>
      <c r="S31" s="11"/>
      <c r="T31" s="11"/>
      <c r="U31" s="48"/>
    </row>
    <row r="32" spans="1:21" s="14" customFormat="1" ht="12.95" customHeight="1">
      <c r="A32" s="118">
        <v>3</v>
      </c>
      <c r="B32" s="30" t="s">
        <v>36</v>
      </c>
      <c r="C32" s="31">
        <f>COUNT(N31,M33,S31)</f>
        <v>0</v>
      </c>
      <c r="D32" s="31">
        <f>IF(M33&gt;N33,1,0)+IF(N31&gt;M31,1,0)+IF(S31&gt;T31,1,0)</f>
        <v>0</v>
      </c>
      <c r="E32" s="31">
        <f>IF(M33&lt;N33,1,0)+IF(N31&lt;M31,1,0)+IF(S31&lt;T31,1,0)</f>
        <v>0</v>
      </c>
      <c r="F32" s="31">
        <f>VALUE(N31+M33+S31)</f>
        <v>0</v>
      </c>
      <c r="G32" s="31">
        <f>VALUE(M31+N33+T31)</f>
        <v>0</v>
      </c>
      <c r="H32" s="31">
        <f>AVERAGE(F32-G32)</f>
        <v>0</v>
      </c>
      <c r="I32" s="48"/>
      <c r="J32" s="20" t="s">
        <v>92</v>
      </c>
      <c r="K32" s="23"/>
      <c r="L32" s="12"/>
      <c r="M32" s="93"/>
      <c r="N32" s="48"/>
      <c r="O32" s="48"/>
      <c r="P32" s="48"/>
      <c r="Q32" s="48"/>
      <c r="R32" s="48"/>
      <c r="S32" s="48"/>
      <c r="T32" s="48"/>
      <c r="U32" s="48"/>
    </row>
    <row r="33" spans="1:21" s="14" customFormat="1" ht="12.95" customHeight="1">
      <c r="A33" s="119"/>
      <c r="B33" s="120" t="s">
        <v>31</v>
      </c>
      <c r="C33" s="115"/>
      <c r="D33" s="115"/>
      <c r="E33" s="115"/>
      <c r="F33" s="115"/>
      <c r="G33" s="115"/>
      <c r="H33" s="115"/>
      <c r="I33" s="48"/>
      <c r="J33" s="9" t="str">
        <f>B32</f>
        <v>CT PORTO CRISTO</v>
      </c>
      <c r="K33" s="29" t="s">
        <v>6</v>
      </c>
      <c r="L33" s="15" t="str">
        <f>B30</f>
        <v>ES CENTRE T&amp;P</v>
      </c>
      <c r="M33" s="11"/>
      <c r="N33" s="11"/>
      <c r="O33" s="48"/>
      <c r="P33" s="48"/>
      <c r="Q33" s="48"/>
      <c r="R33" s="48"/>
      <c r="S33" s="48"/>
      <c r="T33" s="48"/>
      <c r="U33" s="48"/>
    </row>
    <row r="34" spans="1:21" s="14" customFormat="1" ht="12.95" customHeight="1">
      <c r="C34" s="48"/>
      <c r="D34" s="48"/>
      <c r="E34" s="48"/>
      <c r="F34" s="48"/>
      <c r="G34" s="48"/>
      <c r="H34" s="48"/>
      <c r="I34" s="48"/>
      <c r="J34" s="89" t="str">
        <f>B33</f>
        <v>DESCANSA</v>
      </c>
      <c r="K34" s="29"/>
      <c r="L34" s="15" t="str">
        <f>B31</f>
        <v>SPORTING BENDINAT</v>
      </c>
      <c r="M34" s="11"/>
      <c r="N34" s="11"/>
      <c r="O34" s="48"/>
      <c r="P34" s="48"/>
      <c r="Q34" s="48"/>
      <c r="R34" s="48"/>
      <c r="S34" s="48"/>
      <c r="T34" s="48"/>
      <c r="U34" s="48"/>
    </row>
    <row r="35" spans="1:21" s="14" customFormat="1" ht="9" customHeight="1">
      <c r="A35" s="48"/>
      <c r="B35" s="48"/>
      <c r="C35" s="48"/>
      <c r="D35" s="48"/>
      <c r="E35" s="48"/>
      <c r="F35" s="48"/>
      <c r="G35" s="48"/>
      <c r="H35" s="48"/>
      <c r="I35" s="48"/>
      <c r="J35" s="48"/>
      <c r="K35" s="48"/>
      <c r="L35" s="48"/>
      <c r="M35" s="48"/>
      <c r="N35" s="48"/>
      <c r="O35" s="48"/>
      <c r="P35" s="48"/>
      <c r="Q35" s="48"/>
      <c r="R35" s="48"/>
      <c r="S35" s="48"/>
      <c r="T35" s="48"/>
      <c r="U35" s="48"/>
    </row>
    <row r="36" spans="1:21" s="14" customFormat="1" ht="12.95" customHeight="1" thickBot="1">
      <c r="A36" s="48"/>
      <c r="B36" s="48"/>
      <c r="C36" s="48"/>
      <c r="D36" s="48"/>
      <c r="E36" s="48"/>
      <c r="F36" s="48"/>
      <c r="G36" s="48"/>
      <c r="H36" s="48"/>
      <c r="I36" s="48"/>
      <c r="J36" s="48"/>
      <c r="K36" s="48"/>
      <c r="L36" s="48"/>
      <c r="M36" s="48"/>
      <c r="N36" s="48"/>
      <c r="O36" s="48"/>
      <c r="P36" s="48"/>
      <c r="Q36" s="48"/>
      <c r="R36" s="48"/>
      <c r="S36" s="48"/>
      <c r="T36" s="48"/>
      <c r="U36" s="48"/>
    </row>
    <row r="37" spans="1:21" s="14" customFormat="1" ht="12.95" customHeight="1" thickBot="1">
      <c r="A37" s="22"/>
      <c r="B37" s="8" t="s">
        <v>12</v>
      </c>
      <c r="C37" s="116" t="s">
        <v>2</v>
      </c>
      <c r="D37" s="63" t="s">
        <v>0</v>
      </c>
      <c r="E37" s="64" t="s">
        <v>1</v>
      </c>
      <c r="F37" s="64" t="s">
        <v>3</v>
      </c>
      <c r="G37" s="65" t="s">
        <v>4</v>
      </c>
      <c r="H37" s="117" t="s">
        <v>5</v>
      </c>
      <c r="I37" s="48"/>
      <c r="J37" s="20" t="s">
        <v>91</v>
      </c>
      <c r="K37" s="23"/>
      <c r="L37" s="12"/>
      <c r="M37" s="93"/>
      <c r="N37" s="48"/>
      <c r="O37" s="48"/>
      <c r="P37" s="20" t="s">
        <v>93</v>
      </c>
      <c r="Q37" s="23"/>
      <c r="R37" s="12"/>
      <c r="S37" s="93"/>
      <c r="T37" s="48"/>
      <c r="U37" s="48"/>
    </row>
    <row r="38" spans="1:21" s="14" customFormat="1" ht="12.95" customHeight="1">
      <c r="A38" s="1">
        <v>1</v>
      </c>
      <c r="B38" s="24" t="s">
        <v>77</v>
      </c>
      <c r="C38" s="31">
        <f>COUNT(M38,N41,S38)</f>
        <v>0</v>
      </c>
      <c r="D38" s="31">
        <f>IF(M38&gt;N38,1,0)+IF(N41&gt;M41,1,0)+IF(S38&gt;T38,1,0)</f>
        <v>0</v>
      </c>
      <c r="E38" s="31">
        <f>IF(M38&lt;N38,1,0)+IF(N41&lt;M41,1,0)+IF(S38&lt;T38,1,0)</f>
        <v>0</v>
      </c>
      <c r="F38" s="31">
        <f>VALUE(M38+N41+S38)</f>
        <v>0</v>
      </c>
      <c r="G38" s="31">
        <f>VALUE(N38+M41+T38)</f>
        <v>0</v>
      </c>
      <c r="H38" s="31">
        <f>AVERAGE(F38-G38)</f>
        <v>0</v>
      </c>
      <c r="I38" s="48"/>
      <c r="J38" s="9" t="str">
        <f>B38</f>
        <v>PLAYAS SANTA PONSA</v>
      </c>
      <c r="K38" s="29" t="s">
        <v>6</v>
      </c>
      <c r="L38" s="90" t="str">
        <f>B41</f>
        <v>DESCANSA</v>
      </c>
      <c r="M38" s="11"/>
      <c r="N38" s="11"/>
      <c r="O38" s="48"/>
      <c r="P38" s="9" t="str">
        <f>B38</f>
        <v>PLAYAS SANTA PONSA</v>
      </c>
      <c r="Q38" s="29" t="s">
        <v>6</v>
      </c>
      <c r="R38" s="9" t="str">
        <f>B39</f>
        <v>CT BINISSALEM</v>
      </c>
      <c r="S38" s="11"/>
      <c r="T38" s="11"/>
      <c r="U38" s="48"/>
    </row>
    <row r="39" spans="1:21" s="14" customFormat="1" ht="12.95" customHeight="1">
      <c r="A39" s="2">
        <v>2</v>
      </c>
      <c r="B39" s="30" t="s">
        <v>42</v>
      </c>
      <c r="C39" s="31">
        <f>COUNT(M39,N42,T38)</f>
        <v>0</v>
      </c>
      <c r="D39" s="31">
        <f>IF(M39&gt;N39,1,0)+IF(N42&gt;M42,1,0)+IF(T38&gt;S38,1,0)</f>
        <v>0</v>
      </c>
      <c r="E39" s="31">
        <f>IF(M39&lt;N39,1,0)+IF(N42&lt;M42,1,0)+IF(T38&lt;S38,1,0)</f>
        <v>0</v>
      </c>
      <c r="F39" s="31">
        <f>VALUE(M39+N42+T38)</f>
        <v>0</v>
      </c>
      <c r="G39" s="31">
        <f>VALUE(N39+M42+S38)</f>
        <v>0</v>
      </c>
      <c r="H39" s="31">
        <f>AVERAGE(F39-G39)</f>
        <v>0</v>
      </c>
      <c r="I39" s="48"/>
      <c r="J39" s="9" t="str">
        <f>B39</f>
        <v>CT BINISSALEM</v>
      </c>
      <c r="K39" s="29" t="s">
        <v>6</v>
      </c>
      <c r="L39" s="10" t="str">
        <f>B40</f>
        <v>CT LA SALLE "B"</v>
      </c>
      <c r="M39" s="11"/>
      <c r="N39" s="11"/>
      <c r="O39" s="48"/>
      <c r="P39" s="10" t="str">
        <f>B40</f>
        <v>CT LA SALLE "B"</v>
      </c>
      <c r="Q39" s="29"/>
      <c r="R39" s="89" t="str">
        <f>B41</f>
        <v>DESCANSA</v>
      </c>
      <c r="S39" s="11"/>
      <c r="T39" s="11"/>
      <c r="U39" s="48"/>
    </row>
    <row r="40" spans="1:21" s="14" customFormat="1" ht="12.95" customHeight="1">
      <c r="A40" s="2">
        <v>3</v>
      </c>
      <c r="B40" s="30" t="s">
        <v>85</v>
      </c>
      <c r="C40" s="31">
        <f>COUNT(N39,M41,S39)</f>
        <v>0</v>
      </c>
      <c r="D40" s="31">
        <f>IF(M41&gt;N41,1,0)+IF(N39&gt;M39,1,0)+IF(S39&gt;T39,1,0)</f>
        <v>0</v>
      </c>
      <c r="E40" s="31">
        <f>IF(M41&lt;N41,1,0)+IF(N39&lt;M39,1,0)+IF(S39&lt;T39,1,0)</f>
        <v>0</v>
      </c>
      <c r="F40" s="31">
        <f>VALUE(N39+M41+S39)</f>
        <v>0</v>
      </c>
      <c r="G40" s="31">
        <f>VALUE(M39+N41+T39)</f>
        <v>0</v>
      </c>
      <c r="H40" s="31">
        <f>AVERAGE(F40-G40)</f>
        <v>0</v>
      </c>
      <c r="I40" s="48"/>
      <c r="J40" s="20" t="s">
        <v>92</v>
      </c>
      <c r="K40" s="23"/>
      <c r="L40" s="12"/>
      <c r="M40" s="93"/>
      <c r="N40" s="48"/>
      <c r="O40" s="48"/>
      <c r="P40" s="48"/>
      <c r="Q40" s="48"/>
      <c r="R40" s="48"/>
      <c r="S40" s="48"/>
      <c r="T40" s="48"/>
      <c r="U40" s="48"/>
    </row>
    <row r="41" spans="1:21" s="14" customFormat="1" ht="12.95" customHeight="1">
      <c r="A41" s="119"/>
      <c r="B41" s="120" t="s">
        <v>31</v>
      </c>
      <c r="C41" s="115"/>
      <c r="D41" s="115"/>
      <c r="E41" s="115"/>
      <c r="F41" s="115"/>
      <c r="G41" s="115"/>
      <c r="H41" s="115"/>
      <c r="I41" s="48"/>
      <c r="J41" s="9" t="str">
        <f>B40</f>
        <v>CT LA SALLE "B"</v>
      </c>
      <c r="K41" s="29" t="s">
        <v>6</v>
      </c>
      <c r="L41" s="15" t="str">
        <f>B38</f>
        <v>PLAYAS SANTA PONSA</v>
      </c>
      <c r="M41" s="11"/>
      <c r="N41" s="11"/>
      <c r="O41" s="48"/>
      <c r="P41" s="48"/>
      <c r="Q41" s="48"/>
      <c r="R41" s="48"/>
      <c r="S41" s="48"/>
      <c r="T41" s="48"/>
      <c r="U41" s="48"/>
    </row>
    <row r="42" spans="1:21" s="14" customFormat="1" ht="12.95" customHeight="1">
      <c r="A42" s="48"/>
      <c r="B42" s="48"/>
      <c r="C42" s="48"/>
      <c r="D42" s="48"/>
      <c r="E42" s="48"/>
      <c r="F42" s="48"/>
      <c r="G42" s="48"/>
      <c r="H42" s="48"/>
      <c r="I42" s="48"/>
      <c r="J42" s="90" t="str">
        <f>B41</f>
        <v>DESCANSA</v>
      </c>
      <c r="K42" s="29"/>
      <c r="L42" s="10" t="str">
        <f>B39</f>
        <v>CT BINISSALEM</v>
      </c>
      <c r="M42" s="11"/>
      <c r="N42" s="11"/>
      <c r="O42" s="48"/>
      <c r="P42" s="48"/>
      <c r="Q42" s="48"/>
      <c r="R42" s="48"/>
      <c r="S42" s="48"/>
      <c r="T42" s="48"/>
      <c r="U42" s="48"/>
    </row>
    <row r="43" spans="1:21">
      <c r="A43" s="21"/>
      <c r="B43" s="21"/>
      <c r="C43" s="21"/>
      <c r="D43" s="21"/>
      <c r="E43" s="21"/>
      <c r="F43" s="21"/>
      <c r="G43" s="21"/>
      <c r="H43" s="21"/>
      <c r="I43" s="21"/>
      <c r="J43" s="21"/>
      <c r="K43" s="21"/>
      <c r="L43" s="21"/>
      <c r="M43" s="21"/>
      <c r="N43" s="21"/>
      <c r="O43" s="21"/>
      <c r="P43" s="21"/>
      <c r="Q43" s="21"/>
      <c r="R43" s="21"/>
      <c r="S43" s="21"/>
      <c r="T43" s="21"/>
      <c r="U43" s="21"/>
    </row>
    <row r="44" spans="1:21" s="14" customFormat="1" ht="15" customHeight="1">
      <c r="A44" s="48"/>
      <c r="B44" s="82" t="s">
        <v>86</v>
      </c>
      <c r="C44" s="55"/>
      <c r="D44" s="55"/>
      <c r="E44" s="48"/>
      <c r="F44" s="48"/>
      <c r="G44" s="48"/>
      <c r="H44" s="48"/>
      <c r="I44" s="48"/>
      <c r="J44" s="48"/>
      <c r="K44" s="48"/>
      <c r="L44" s="48"/>
      <c r="M44" s="48"/>
      <c r="N44" s="48"/>
      <c r="O44" s="48"/>
      <c r="P44" s="48"/>
      <c r="Q44" s="48"/>
      <c r="R44" s="48"/>
      <c r="S44" s="48"/>
      <c r="T44" s="48"/>
      <c r="U44" s="48"/>
    </row>
    <row r="45" spans="1:21" ht="6.75" customHeight="1">
      <c r="A45" s="21"/>
      <c r="B45" s="21"/>
      <c r="C45" s="21"/>
      <c r="D45" s="21"/>
      <c r="E45" s="21"/>
      <c r="F45" s="21"/>
      <c r="G45" s="21"/>
      <c r="H45" s="21"/>
      <c r="I45" s="21"/>
      <c r="J45" s="21"/>
      <c r="K45" s="21"/>
      <c r="L45" s="21"/>
      <c r="M45" s="21"/>
      <c r="N45" s="21"/>
      <c r="O45" s="21"/>
      <c r="P45" s="21"/>
      <c r="Q45" s="21"/>
      <c r="R45" s="21"/>
      <c r="S45" s="21"/>
      <c r="T45" s="21"/>
      <c r="U45" s="21"/>
    </row>
    <row r="46" spans="1:21">
      <c r="A46" s="21"/>
      <c r="B46" s="114" t="s">
        <v>45</v>
      </c>
      <c r="C46" s="21"/>
      <c r="D46" s="21"/>
      <c r="E46" s="21"/>
      <c r="F46" s="21"/>
      <c r="G46" s="21"/>
      <c r="H46" s="21"/>
      <c r="I46" s="21"/>
      <c r="J46" s="21"/>
      <c r="K46" s="21"/>
      <c r="L46" s="21"/>
      <c r="M46" s="21"/>
      <c r="N46" s="21"/>
      <c r="O46" s="21"/>
      <c r="P46" s="21"/>
      <c r="Q46" s="21"/>
      <c r="R46" s="21"/>
      <c r="S46" s="21"/>
      <c r="T46" s="21"/>
      <c r="U46" s="21"/>
    </row>
    <row r="47" spans="1:21" ht="15.75" thickBot="1">
      <c r="A47" s="21"/>
      <c r="B47" s="21"/>
      <c r="C47" s="21"/>
      <c r="D47" s="21"/>
      <c r="E47" s="21"/>
      <c r="F47" s="21"/>
      <c r="G47" s="21"/>
      <c r="H47" s="21"/>
      <c r="I47" s="21"/>
      <c r="J47" s="21"/>
      <c r="K47" s="21"/>
      <c r="L47" s="21"/>
      <c r="M47" s="21"/>
      <c r="N47" s="21"/>
      <c r="O47" s="21"/>
      <c r="P47" s="21"/>
      <c r="Q47" s="21"/>
      <c r="R47" s="21"/>
      <c r="S47" s="21"/>
      <c r="T47" s="21"/>
      <c r="U47" s="21"/>
    </row>
    <row r="48" spans="1:21" s="14" customFormat="1" ht="12.95" customHeight="1" thickBot="1">
      <c r="A48" s="22"/>
      <c r="B48" s="8" t="s">
        <v>74</v>
      </c>
      <c r="C48" s="126" t="s">
        <v>2</v>
      </c>
      <c r="D48" s="59" t="s">
        <v>0</v>
      </c>
      <c r="E48" s="60" t="s">
        <v>1</v>
      </c>
      <c r="F48" s="60" t="s">
        <v>3</v>
      </c>
      <c r="G48" s="61" t="s">
        <v>4</v>
      </c>
      <c r="H48" s="127" t="s">
        <v>5</v>
      </c>
      <c r="I48" s="48"/>
      <c r="J48" s="19" t="s">
        <v>94</v>
      </c>
      <c r="K48" s="40"/>
      <c r="L48" s="12"/>
      <c r="M48" s="93"/>
      <c r="N48" s="48"/>
      <c r="O48" s="48"/>
      <c r="P48" s="19" t="s">
        <v>96</v>
      </c>
      <c r="Q48" s="40"/>
      <c r="R48" s="12"/>
      <c r="S48" s="93"/>
      <c r="T48" s="48"/>
      <c r="U48" s="48"/>
    </row>
    <row r="49" spans="1:21" s="14" customFormat="1" ht="12.95" customHeight="1">
      <c r="A49" s="17">
        <v>1</v>
      </c>
      <c r="B49" s="41" t="s">
        <v>40</v>
      </c>
      <c r="C49" s="31">
        <f>COUNT(M49,N52,S49)</f>
        <v>0</v>
      </c>
      <c r="D49" s="31">
        <f>IF(M49&gt;N49,1,0)+IF(N52&gt;M52,1,0)+IF(S49&gt;T49,1,0)</f>
        <v>0</v>
      </c>
      <c r="E49" s="31">
        <f>IF(M49&lt;N49,1,0)+IF(N52&lt;M52,1,0)+IF(S49&lt;T49,1,0)</f>
        <v>0</v>
      </c>
      <c r="F49" s="31">
        <f>VALUE(M49+N52+S49)</f>
        <v>0</v>
      </c>
      <c r="G49" s="31">
        <f>VALUE(N49+M52+T49)</f>
        <v>0</v>
      </c>
      <c r="H49" s="31">
        <f>AVERAGE(F49-G49)</f>
        <v>0</v>
      </c>
      <c r="I49" s="122"/>
      <c r="J49" s="9" t="str">
        <f>B49</f>
        <v>MALLORCA TC TEULERA</v>
      </c>
      <c r="K49" s="29"/>
      <c r="L49" s="90" t="str">
        <f>B52</f>
        <v>DESCANSA</v>
      </c>
      <c r="M49" s="11"/>
      <c r="N49" s="11"/>
      <c r="O49" s="48"/>
      <c r="P49" s="9" t="str">
        <f>B49</f>
        <v>MALLORCA TC TEULERA</v>
      </c>
      <c r="Q49" s="29" t="s">
        <v>6</v>
      </c>
      <c r="R49" s="9" t="str">
        <f>B50</f>
        <v>1º grupo D</v>
      </c>
      <c r="S49" s="11"/>
      <c r="T49" s="11"/>
      <c r="U49" s="48"/>
    </row>
    <row r="50" spans="1:21" s="14" customFormat="1" ht="12.95" customHeight="1">
      <c r="A50" s="18">
        <v>2</v>
      </c>
      <c r="B50" s="42" t="s">
        <v>87</v>
      </c>
      <c r="C50" s="31">
        <f>COUNT(M50,N53,T49)</f>
        <v>0</v>
      </c>
      <c r="D50" s="31">
        <f>IF(M50&gt;N50,1,0)+IF(N53&gt;M53,1,0)+IF(T49&gt;S49,1,0)</f>
        <v>0</v>
      </c>
      <c r="E50" s="31">
        <f>IF(M50&lt;N50,1,0)+IF(N53&lt;M53,1,0)+IF(T49&lt;S49,1,0)</f>
        <v>0</v>
      </c>
      <c r="F50" s="31">
        <f>VALUE(M50+N53+T49)</f>
        <v>0</v>
      </c>
      <c r="G50" s="31">
        <f>VALUE(N50+M53+S49)</f>
        <v>0</v>
      </c>
      <c r="H50" s="31">
        <f>AVERAGE(F50-G50)</f>
        <v>0</v>
      </c>
      <c r="I50" s="122"/>
      <c r="J50" s="9" t="str">
        <f>B50</f>
        <v>1º grupo D</v>
      </c>
      <c r="K50" s="29" t="s">
        <v>6</v>
      </c>
      <c r="L50" s="10" t="str">
        <f>B51</f>
        <v>1º grupo B</v>
      </c>
      <c r="M50" s="11"/>
      <c r="N50" s="11"/>
      <c r="O50" s="48"/>
      <c r="P50" s="10" t="str">
        <f>B51</f>
        <v>1º grupo B</v>
      </c>
      <c r="Q50" s="29"/>
      <c r="R50" s="89" t="str">
        <f>B52</f>
        <v>DESCANSA</v>
      </c>
      <c r="S50" s="11"/>
      <c r="T50" s="11"/>
      <c r="U50" s="48"/>
    </row>
    <row r="51" spans="1:21" s="14" customFormat="1" ht="12.95" customHeight="1">
      <c r="A51" s="125">
        <v>3</v>
      </c>
      <c r="B51" s="42" t="s">
        <v>88</v>
      </c>
      <c r="C51" s="31">
        <f>COUNT(N50,M52,S50)</f>
        <v>0</v>
      </c>
      <c r="D51" s="31">
        <f>IF(M52&gt;N52,1,0)+IF(N50&gt;M50,1,0)+IF(S50&gt;T50,1,0)</f>
        <v>0</v>
      </c>
      <c r="E51" s="31">
        <f>IF(M52&lt;N52,1,0)+IF(N50&lt;M50,1,0)+IF(S50&lt;T50,1,0)</f>
        <v>0</v>
      </c>
      <c r="F51" s="31">
        <f>VALUE(N50+M52+S50)</f>
        <v>0</v>
      </c>
      <c r="G51" s="31">
        <f>VALUE(M50+N52+T50)</f>
        <v>0</v>
      </c>
      <c r="H51" s="31">
        <f>AVERAGE(F51-G51)</f>
        <v>0</v>
      </c>
      <c r="I51" s="48"/>
      <c r="J51" s="19" t="s">
        <v>95</v>
      </c>
      <c r="K51" s="40"/>
      <c r="L51" s="12"/>
      <c r="M51" s="93"/>
      <c r="N51" s="48"/>
      <c r="O51" s="48"/>
      <c r="P51" s="48"/>
      <c r="Q51" s="48"/>
      <c r="R51" s="48"/>
      <c r="S51" s="48"/>
      <c r="T51" s="48"/>
      <c r="U51" s="48"/>
    </row>
    <row r="52" spans="1:21" s="14" customFormat="1" ht="12.95" customHeight="1">
      <c r="A52" s="119"/>
      <c r="B52" s="128" t="s">
        <v>31</v>
      </c>
      <c r="C52" s="115"/>
      <c r="D52" s="115"/>
      <c r="E52" s="115"/>
      <c r="F52" s="115"/>
      <c r="G52" s="115"/>
      <c r="H52" s="115"/>
      <c r="I52" s="48"/>
      <c r="J52" s="9" t="str">
        <f>B51</f>
        <v>1º grupo B</v>
      </c>
      <c r="K52" s="29" t="s">
        <v>6</v>
      </c>
      <c r="L52" s="110" t="str">
        <f>B49</f>
        <v>MALLORCA TC TEULERA</v>
      </c>
      <c r="M52" s="79"/>
      <c r="N52" s="79"/>
      <c r="O52" s="48"/>
      <c r="P52" s="48"/>
      <c r="Q52" s="48"/>
      <c r="R52" s="48"/>
      <c r="S52" s="48"/>
      <c r="T52" s="48"/>
      <c r="U52" s="48"/>
    </row>
    <row r="53" spans="1:21" s="14" customFormat="1" ht="12.95" customHeight="1">
      <c r="A53" s="48"/>
      <c r="B53" s="48"/>
      <c r="C53" s="48"/>
      <c r="D53" s="48"/>
      <c r="E53" s="48"/>
      <c r="F53" s="48"/>
      <c r="G53" s="48"/>
      <c r="H53" s="48"/>
      <c r="I53" s="48"/>
      <c r="J53" s="121" t="str">
        <f>B52</f>
        <v>DESCANSA</v>
      </c>
      <c r="K53" s="29"/>
      <c r="L53" s="110" t="str">
        <f>B50</f>
        <v>1º grupo D</v>
      </c>
      <c r="M53" s="79"/>
      <c r="N53" s="79"/>
      <c r="O53" s="48"/>
      <c r="P53" s="48"/>
      <c r="Q53" s="48"/>
      <c r="R53" s="48"/>
      <c r="S53" s="48"/>
      <c r="T53" s="48"/>
      <c r="U53" s="48"/>
    </row>
    <row r="54" spans="1:21" s="14" customFormat="1" ht="9" customHeight="1">
      <c r="A54" s="48"/>
      <c r="B54" s="48"/>
      <c r="C54" s="48"/>
      <c r="D54" s="48"/>
      <c r="E54" s="48"/>
      <c r="F54" s="48"/>
      <c r="G54" s="48"/>
      <c r="H54" s="48"/>
      <c r="I54" s="48"/>
      <c r="J54" s="48"/>
      <c r="K54" s="48"/>
      <c r="L54" s="48"/>
      <c r="M54" s="48"/>
      <c r="N54" s="48"/>
      <c r="O54" s="48"/>
      <c r="P54" s="48"/>
      <c r="Q54" s="48"/>
      <c r="R54" s="48"/>
      <c r="S54" s="48"/>
      <c r="T54" s="48"/>
      <c r="U54" s="48"/>
    </row>
    <row r="55" spans="1:21" s="14" customFormat="1" ht="12.95" customHeight="1" thickBot="1">
      <c r="A55" s="48"/>
      <c r="B55" s="48"/>
      <c r="C55" s="48"/>
      <c r="D55" s="48"/>
      <c r="E55" s="48"/>
      <c r="F55" s="48"/>
      <c r="G55" s="48"/>
      <c r="H55" s="48"/>
      <c r="I55" s="48"/>
      <c r="J55" s="48"/>
      <c r="K55" s="48"/>
      <c r="L55" s="48"/>
      <c r="M55" s="48"/>
      <c r="N55" s="48"/>
      <c r="O55" s="48"/>
      <c r="P55" s="48"/>
      <c r="Q55" s="48"/>
      <c r="R55" s="48"/>
      <c r="S55" s="48"/>
      <c r="T55" s="48"/>
      <c r="U55" s="48"/>
    </row>
    <row r="56" spans="1:21" s="14" customFormat="1" ht="12.95" customHeight="1" thickBot="1">
      <c r="A56" s="22"/>
      <c r="B56" s="8" t="s">
        <v>75</v>
      </c>
      <c r="C56" s="126" t="s">
        <v>2</v>
      </c>
      <c r="D56" s="59" t="s">
        <v>0</v>
      </c>
      <c r="E56" s="60" t="s">
        <v>1</v>
      </c>
      <c r="F56" s="60" t="s">
        <v>3</v>
      </c>
      <c r="G56" s="61" t="s">
        <v>4</v>
      </c>
      <c r="H56" s="127" t="s">
        <v>5</v>
      </c>
      <c r="I56" s="48"/>
      <c r="J56" s="19" t="s">
        <v>94</v>
      </c>
      <c r="K56" s="40"/>
      <c r="L56" s="12"/>
      <c r="M56" s="93"/>
      <c r="N56" s="48"/>
      <c r="O56" s="48"/>
      <c r="P56" s="19" t="s">
        <v>96</v>
      </c>
      <c r="Q56" s="40"/>
      <c r="R56" s="12"/>
      <c r="S56" s="93"/>
      <c r="T56" s="48"/>
      <c r="U56" s="48"/>
    </row>
    <row r="57" spans="1:21" s="14" customFormat="1" ht="12.95" customHeight="1">
      <c r="A57" s="17">
        <v>1</v>
      </c>
      <c r="B57" s="41" t="s">
        <v>25</v>
      </c>
      <c r="C57" s="31">
        <f>COUNT(M57,N60,S57)</f>
        <v>0</v>
      </c>
      <c r="D57" s="31">
        <f>IF(M57&gt;N57,1,0)+IF(N60&gt;M60,1,0)+IF(S57&gt;T57,1,0)</f>
        <v>0</v>
      </c>
      <c r="E57" s="31">
        <f>IF(M57&lt;N57,1,0)+IF(N60&lt;M60,1,0)+IF(S57&lt;T57,1,0)</f>
        <v>0</v>
      </c>
      <c r="F57" s="31">
        <f>VALUE(M57+N60+S57)</f>
        <v>0</v>
      </c>
      <c r="G57" s="31">
        <f>VALUE(N57+M60+T57)</f>
        <v>0</v>
      </c>
      <c r="H57" s="31">
        <f>AVERAGE(F57-G57)</f>
        <v>0</v>
      </c>
      <c r="I57" s="48"/>
      <c r="J57" s="9" t="str">
        <f>B57</f>
        <v>GLOBAL TC</v>
      </c>
      <c r="K57" s="29" t="s">
        <v>6</v>
      </c>
      <c r="L57" s="90" t="str">
        <f>B60</f>
        <v>DESCANSA</v>
      </c>
      <c r="M57" s="11"/>
      <c r="N57" s="11"/>
      <c r="O57" s="48"/>
      <c r="P57" s="9" t="str">
        <f>B57</f>
        <v>GLOBAL TC</v>
      </c>
      <c r="Q57" s="29" t="s">
        <v>6</v>
      </c>
      <c r="R57" s="9" t="str">
        <f>B58</f>
        <v>1º grupo C</v>
      </c>
      <c r="S57" s="11"/>
      <c r="T57" s="11"/>
      <c r="U57" s="48"/>
    </row>
    <row r="58" spans="1:21" s="14" customFormat="1" ht="12.95" customHeight="1">
      <c r="A58" s="18">
        <v>2</v>
      </c>
      <c r="B58" s="42" t="s">
        <v>89</v>
      </c>
      <c r="C58" s="31">
        <f>COUNT(M58,N61,T57)</f>
        <v>0</v>
      </c>
      <c r="D58" s="31">
        <f>IF(M58&gt;N58,1,0)+IF(N61&gt;M61,1,0)+IF(T57&gt;S57,1,0)</f>
        <v>0</v>
      </c>
      <c r="E58" s="31">
        <f>IF(M58&lt;N58,1,0)+IF(N61&lt;M61,1,0)+IF(T57&lt;S57,1,0)</f>
        <v>0</v>
      </c>
      <c r="F58" s="31">
        <f>VALUE(M58+N61+T57)</f>
        <v>0</v>
      </c>
      <c r="G58" s="31">
        <f>VALUE(N58+M61+S57)</f>
        <v>0</v>
      </c>
      <c r="H58" s="31">
        <f>AVERAGE(F58-G58)</f>
        <v>0</v>
      </c>
      <c r="I58" s="48"/>
      <c r="J58" s="9" t="str">
        <f>B58</f>
        <v>1º grupo C</v>
      </c>
      <c r="K58" s="29" t="s">
        <v>6</v>
      </c>
      <c r="L58" s="10" t="str">
        <f>B59</f>
        <v>1º grupo A</v>
      </c>
      <c r="M58" s="11"/>
      <c r="N58" s="11"/>
      <c r="O58" s="48"/>
      <c r="P58" s="10" t="str">
        <f>B59</f>
        <v>1º grupo A</v>
      </c>
      <c r="Q58" s="29"/>
      <c r="R58" s="89" t="str">
        <f>B60</f>
        <v>DESCANSA</v>
      </c>
      <c r="S58" s="11"/>
      <c r="T58" s="11"/>
      <c r="U58" s="48"/>
    </row>
    <row r="59" spans="1:21" s="14" customFormat="1" ht="12.95" customHeight="1">
      <c r="A59" s="18">
        <v>3</v>
      </c>
      <c r="B59" s="42" t="s">
        <v>90</v>
      </c>
      <c r="C59" s="31">
        <f>COUNT(N58,M60,S58)</f>
        <v>0</v>
      </c>
      <c r="D59" s="31">
        <f>IF(M60&gt;N60,1,0)+IF(N58&gt;M58,1,0)+IF(S58&gt;T58,1,0)</f>
        <v>0</v>
      </c>
      <c r="E59" s="31">
        <f>IF(M60&lt;N60,1,0)+IF(N58&lt;M58,1,0)+IF(S58&lt;T58,1,0)</f>
        <v>0</v>
      </c>
      <c r="F59" s="31">
        <f>VALUE(N58+M60+S58)</f>
        <v>0</v>
      </c>
      <c r="G59" s="31">
        <f>VALUE(M58+N60+T58)</f>
        <v>0</v>
      </c>
      <c r="H59" s="31">
        <f>AVERAGE(F59-G59)</f>
        <v>0</v>
      </c>
      <c r="I59" s="48"/>
      <c r="J59" s="19" t="s">
        <v>95</v>
      </c>
      <c r="K59" s="40"/>
      <c r="L59" s="12"/>
      <c r="M59" s="93"/>
      <c r="N59" s="48"/>
      <c r="O59" s="48"/>
      <c r="P59" s="48"/>
      <c r="Q59" s="48"/>
      <c r="R59" s="48"/>
      <c r="S59" s="48"/>
      <c r="T59" s="48"/>
      <c r="U59" s="48"/>
    </row>
    <row r="60" spans="1:21" s="14" customFormat="1" ht="12.95" customHeight="1">
      <c r="A60" s="119"/>
      <c r="B60" s="128" t="s">
        <v>31</v>
      </c>
      <c r="C60" s="115"/>
      <c r="D60" s="115"/>
      <c r="E60" s="115"/>
      <c r="F60" s="115"/>
      <c r="G60" s="115"/>
      <c r="H60" s="115"/>
      <c r="I60" s="48"/>
      <c r="J60" s="9" t="str">
        <f>B59</f>
        <v>1º grupo A</v>
      </c>
      <c r="K60" s="29" t="s">
        <v>6</v>
      </c>
      <c r="L60" s="110" t="str">
        <f>B57</f>
        <v>GLOBAL TC</v>
      </c>
      <c r="M60" s="79"/>
      <c r="N60" s="79"/>
      <c r="O60" s="48"/>
      <c r="P60" s="48"/>
      <c r="Q60" s="48"/>
      <c r="R60" s="48"/>
      <c r="S60" s="48"/>
      <c r="T60" s="48"/>
      <c r="U60" s="48"/>
    </row>
    <row r="61" spans="1:21" s="14" customFormat="1" ht="12.95" customHeight="1">
      <c r="A61" s="48"/>
      <c r="B61" s="48"/>
      <c r="C61" s="48"/>
      <c r="D61" s="48"/>
      <c r="E61" s="48"/>
      <c r="F61" s="48"/>
      <c r="G61" s="48"/>
      <c r="H61" s="48"/>
      <c r="I61" s="48"/>
      <c r="J61" s="121" t="str">
        <f>B60</f>
        <v>DESCANSA</v>
      </c>
      <c r="K61" s="29"/>
      <c r="L61" s="110" t="str">
        <f>B58</f>
        <v>1º grupo C</v>
      </c>
      <c r="M61" s="79"/>
      <c r="N61" s="79"/>
      <c r="O61" s="48"/>
      <c r="P61" s="48"/>
      <c r="Q61" s="48"/>
      <c r="R61" s="48"/>
      <c r="S61" s="48"/>
      <c r="T61" s="48"/>
      <c r="U61" s="48"/>
    </row>
    <row r="62" spans="1:21">
      <c r="A62" s="21"/>
      <c r="B62" s="21"/>
      <c r="C62" s="21"/>
      <c r="D62" s="21"/>
      <c r="E62" s="21"/>
      <c r="F62" s="21"/>
      <c r="G62" s="21"/>
      <c r="H62" s="21"/>
      <c r="I62" s="21"/>
      <c r="J62" s="21"/>
      <c r="L62" s="21"/>
      <c r="M62" s="21"/>
      <c r="N62" s="21"/>
      <c r="O62" s="21"/>
      <c r="P62" s="21"/>
      <c r="Q62" s="21"/>
      <c r="R62" s="21"/>
      <c r="S62" s="21"/>
      <c r="T62" s="21"/>
      <c r="U62" s="21"/>
    </row>
    <row r="63" spans="1:21">
      <c r="A63" s="21"/>
      <c r="B63" s="67" t="s">
        <v>50</v>
      </c>
      <c r="C63" s="109" t="s">
        <v>108</v>
      </c>
      <c r="D63" s="21"/>
      <c r="E63" s="21"/>
      <c r="F63" s="21"/>
      <c r="G63" s="21"/>
      <c r="H63" s="21"/>
      <c r="I63" s="21"/>
      <c r="J63" s="21"/>
      <c r="K63" s="21"/>
      <c r="L63" s="21"/>
      <c r="M63" s="21"/>
      <c r="N63" s="21"/>
      <c r="O63" s="21"/>
      <c r="P63" s="21"/>
      <c r="Q63" s="21"/>
      <c r="R63" s="21"/>
      <c r="S63" s="21"/>
      <c r="T63" s="21"/>
      <c r="U63" s="21"/>
    </row>
    <row r="64" spans="1:21">
      <c r="A64" s="21"/>
      <c r="B64" s="21"/>
      <c r="C64" s="21"/>
      <c r="D64" s="21"/>
      <c r="E64" s="21"/>
      <c r="F64" s="21"/>
      <c r="G64" s="21"/>
      <c r="H64" s="21"/>
      <c r="I64" s="21"/>
      <c r="J64" s="21"/>
      <c r="K64" s="21"/>
      <c r="L64" s="21"/>
      <c r="M64" s="21"/>
      <c r="N64" s="21"/>
      <c r="O64" s="21"/>
      <c r="P64" s="21"/>
      <c r="Q64" s="21"/>
      <c r="R64" s="21"/>
      <c r="S64" s="21"/>
      <c r="T64" s="21"/>
      <c r="U64" s="21"/>
    </row>
    <row r="65" spans="1:21">
      <c r="A65" s="21"/>
      <c r="B65" s="100" t="s">
        <v>65</v>
      </c>
      <c r="C65" s="21"/>
      <c r="D65" s="21"/>
      <c r="E65" s="21"/>
      <c r="F65" s="21"/>
      <c r="G65" s="21"/>
      <c r="H65" s="21"/>
      <c r="I65" s="21"/>
      <c r="J65" s="21"/>
      <c r="K65" s="21"/>
      <c r="L65" s="21"/>
      <c r="M65" s="21"/>
      <c r="N65" s="21"/>
      <c r="O65" s="21"/>
      <c r="P65" s="21"/>
      <c r="Q65" s="21"/>
      <c r="R65" s="21"/>
      <c r="S65" s="21"/>
      <c r="T65" s="21"/>
      <c r="U65" s="21"/>
    </row>
    <row r="66" spans="1:21">
      <c r="A66" s="21"/>
      <c r="B66" s="101"/>
      <c r="C66" s="21"/>
      <c r="D66" s="21"/>
      <c r="E66" s="21"/>
      <c r="F66" s="21"/>
      <c r="G66" s="21"/>
      <c r="H66" s="21"/>
      <c r="I66" s="21"/>
      <c r="J66" s="21"/>
      <c r="K66" s="21"/>
      <c r="L66" s="21"/>
      <c r="M66" s="21"/>
      <c r="N66" s="21"/>
      <c r="O66" s="21"/>
      <c r="P66" s="21"/>
      <c r="Q66" s="21"/>
      <c r="R66" s="21"/>
      <c r="S66" s="21"/>
      <c r="T66" s="21"/>
      <c r="U66" s="21"/>
    </row>
    <row r="67" spans="1:21">
      <c r="A67" s="21"/>
      <c r="B67" s="102" t="s">
        <v>66</v>
      </c>
      <c r="C67" s="141"/>
      <c r="D67" s="142"/>
      <c r="E67" s="142"/>
      <c r="F67" s="142"/>
      <c r="G67" s="143"/>
      <c r="H67" s="21"/>
      <c r="I67" s="21"/>
      <c r="J67" s="21"/>
      <c r="K67" s="21"/>
      <c r="L67" s="21"/>
      <c r="M67" s="21"/>
      <c r="N67" s="21"/>
      <c r="O67" s="21"/>
      <c r="P67" s="21"/>
      <c r="Q67" s="21"/>
      <c r="R67" s="21"/>
      <c r="S67" s="21"/>
      <c r="T67" s="21"/>
      <c r="U67" s="21"/>
    </row>
    <row r="68" spans="1:21">
      <c r="A68" s="21"/>
      <c r="B68" s="103"/>
      <c r="C68" s="104"/>
      <c r="D68" s="104"/>
      <c r="E68" s="104"/>
      <c r="F68" s="104"/>
      <c r="G68" s="105"/>
      <c r="H68" s="21"/>
      <c r="I68" s="21"/>
      <c r="J68" s="21"/>
      <c r="K68" s="21"/>
      <c r="L68" s="21"/>
      <c r="M68" s="21"/>
      <c r="N68" s="21"/>
      <c r="O68" s="21"/>
      <c r="P68" s="21"/>
      <c r="Q68" s="21"/>
      <c r="R68" s="21"/>
      <c r="S68" s="21"/>
      <c r="T68" s="21"/>
      <c r="U68" s="21"/>
    </row>
    <row r="69" spans="1:21">
      <c r="A69" s="21"/>
      <c r="B69" s="100" t="s">
        <v>67</v>
      </c>
      <c r="C69" s="104"/>
      <c r="D69" s="104"/>
      <c r="E69" s="104"/>
      <c r="F69" s="104"/>
      <c r="G69" s="105"/>
      <c r="H69" s="106"/>
      <c r="I69" s="107"/>
      <c r="J69" s="107"/>
      <c r="K69" s="21"/>
      <c r="L69" s="21"/>
      <c r="M69" s="21"/>
      <c r="N69" s="21"/>
      <c r="O69" s="21"/>
      <c r="P69" s="21"/>
      <c r="Q69" s="21"/>
      <c r="R69" s="21"/>
      <c r="S69" s="21"/>
      <c r="T69" s="21"/>
      <c r="U69" s="21"/>
    </row>
    <row r="70" spans="1:21">
      <c r="A70" s="21"/>
      <c r="B70" s="101"/>
      <c r="C70" s="144"/>
      <c r="D70" s="145"/>
      <c r="E70" s="145"/>
      <c r="F70" s="145"/>
      <c r="G70" s="146"/>
      <c r="H70" s="21"/>
      <c r="I70" s="21"/>
      <c r="J70" s="21"/>
      <c r="K70" s="21"/>
      <c r="L70" s="21"/>
      <c r="M70" s="21"/>
      <c r="N70" s="21"/>
      <c r="O70" s="21"/>
      <c r="P70" s="21"/>
      <c r="Q70" s="21"/>
      <c r="R70" s="21"/>
      <c r="S70" s="21"/>
      <c r="T70" s="21"/>
      <c r="U70" s="21"/>
    </row>
    <row r="71" spans="1:21">
      <c r="A71" s="21"/>
      <c r="B71" s="102" t="s">
        <v>68</v>
      </c>
      <c r="C71" s="21"/>
      <c r="D71" s="21"/>
      <c r="E71" s="21"/>
      <c r="F71" s="21"/>
      <c r="G71" s="21"/>
      <c r="H71" s="21"/>
      <c r="I71" s="21"/>
      <c r="J71" s="21"/>
      <c r="K71" s="21"/>
      <c r="L71" s="21"/>
      <c r="M71" s="21"/>
      <c r="N71" s="21"/>
      <c r="O71" s="21"/>
      <c r="P71" s="21"/>
      <c r="Q71" s="21"/>
      <c r="R71" s="21"/>
      <c r="S71" s="21"/>
      <c r="T71" s="21"/>
      <c r="U71" s="21"/>
    </row>
    <row r="72" spans="1:21">
      <c r="A72" s="21"/>
      <c r="B72" s="21"/>
      <c r="C72" s="21"/>
      <c r="D72" s="21"/>
      <c r="E72" s="21"/>
      <c r="F72" s="21"/>
      <c r="G72" s="21"/>
      <c r="H72" s="21"/>
      <c r="I72" s="21"/>
      <c r="J72" s="21"/>
      <c r="K72" s="21"/>
      <c r="L72" s="21"/>
      <c r="M72" s="21"/>
      <c r="N72" s="21"/>
      <c r="O72" s="21"/>
      <c r="P72" s="21"/>
      <c r="Q72" s="21"/>
      <c r="R72" s="21"/>
      <c r="S72" s="21"/>
      <c r="T72" s="21"/>
      <c r="U72" s="21"/>
    </row>
    <row r="73" spans="1:21">
      <c r="A73" s="21"/>
      <c r="B73" s="21"/>
      <c r="C73" s="21"/>
      <c r="D73" s="21"/>
      <c r="E73" s="21"/>
      <c r="F73" s="21"/>
      <c r="G73" s="21"/>
      <c r="H73" s="21"/>
      <c r="I73" s="21"/>
      <c r="J73" s="21"/>
      <c r="K73" s="21"/>
      <c r="L73" s="21"/>
      <c r="M73" s="21"/>
      <c r="N73" s="21"/>
      <c r="O73" s="21"/>
      <c r="P73" s="21"/>
      <c r="Q73" s="21"/>
      <c r="R73" s="21"/>
      <c r="S73" s="21"/>
      <c r="T73" s="21"/>
      <c r="U73" s="21"/>
    </row>
  </sheetData>
  <mergeCells count="2">
    <mergeCell ref="C67:G67"/>
    <mergeCell ref="C70:G70"/>
  </mergeCells>
  <printOptions horizontalCentered="1"/>
  <pageMargins left="3.937007874015748E-2" right="3.937007874015748E-2" top="0.15748031496062992" bottom="0.15748031496062992" header="0.31496062992125984" footer="0.31496062992125984"/>
  <pageSetup paperSize="9" scale="89" orientation="landscape" horizontalDpi="4294967293" verticalDpi="0" r:id="rId1"/>
  <ignoredErrors>
    <ignoredError sqref="C63" twoDigitTextYear="1"/>
  </ignoredErrors>
  <drawing r:id="rId2"/>
</worksheet>
</file>

<file path=xl/worksheets/sheet8.xml><?xml version="1.0" encoding="utf-8"?>
<worksheet xmlns="http://schemas.openxmlformats.org/spreadsheetml/2006/main" xmlns:r="http://schemas.openxmlformats.org/officeDocument/2006/relationships">
  <sheetPr>
    <pageSetUpPr fitToPage="1"/>
  </sheetPr>
  <dimension ref="A1:W25"/>
  <sheetViews>
    <sheetView zoomScale="110" zoomScaleNormal="110" workbookViewId="0">
      <selection activeCell="L6" sqref="L6"/>
    </sheetView>
  </sheetViews>
  <sheetFormatPr baseColWidth="10" defaultRowHeight="15"/>
  <cols>
    <col min="1" max="1" width="3.7109375" customWidth="1"/>
    <col min="2" max="2" width="21.140625" customWidth="1"/>
    <col min="3" max="4" width="3.85546875" customWidth="1"/>
    <col min="5" max="5" width="3.5703125" customWidth="1"/>
    <col min="6" max="6" width="5" customWidth="1"/>
    <col min="7" max="7" width="4.42578125" customWidth="1"/>
    <col min="8" max="8" width="5.140625" customWidth="1"/>
    <col min="9" max="9" width="2.85546875" customWidth="1"/>
    <col min="10" max="10" width="21.28515625" customWidth="1"/>
    <col min="11" max="11" width="3" customWidth="1"/>
    <col min="12" max="12" width="21" customWidth="1"/>
    <col min="13" max="13" width="3.5703125" customWidth="1"/>
    <col min="14" max="14" width="3.7109375" customWidth="1"/>
    <col min="15" max="15" width="2.85546875" customWidth="1"/>
    <col min="16" max="16" width="21.42578125" customWidth="1"/>
    <col min="17" max="17" width="2.7109375" customWidth="1"/>
    <col min="18" max="18" width="20.85546875" customWidth="1"/>
    <col min="19" max="19" width="3.42578125" customWidth="1"/>
    <col min="20" max="20" width="3.5703125" customWidth="1"/>
  </cols>
  <sheetData>
    <row r="1" spans="1:23">
      <c r="W1" s="6"/>
    </row>
    <row r="2" spans="1:23">
      <c r="W2" s="6"/>
    </row>
    <row r="3" spans="1:23">
      <c r="W3" s="6"/>
    </row>
    <row r="4" spans="1:23" ht="18.75">
      <c r="B4" s="58" t="s">
        <v>20</v>
      </c>
    </row>
    <row r="5" spans="1:23" ht="15" customHeight="1"/>
    <row r="6" spans="1:23" s="14" customFormat="1" ht="15" customHeight="1">
      <c r="B6" s="75" t="s">
        <v>16</v>
      </c>
      <c r="E6" s="136"/>
      <c r="F6" s="136"/>
      <c r="G6" s="136"/>
      <c r="H6" s="136"/>
      <c r="I6" s="136"/>
      <c r="J6" s="136"/>
    </row>
    <row r="7" spans="1:23" s="14" customFormat="1" ht="12.95" customHeight="1">
      <c r="B7" s="136" t="s">
        <v>107</v>
      </c>
      <c r="C7" s="48"/>
      <c r="D7" s="48"/>
      <c r="E7" s="48"/>
      <c r="F7" s="57"/>
      <c r="G7" s="48"/>
      <c r="H7" s="48"/>
      <c r="I7" s="48"/>
      <c r="J7" s="57"/>
      <c r="K7" s="48"/>
      <c r="L7" s="48"/>
      <c r="M7" s="48"/>
      <c r="N7" s="48"/>
      <c r="O7" s="48"/>
    </row>
    <row r="8" spans="1:23" s="14" customFormat="1" ht="12.95" customHeight="1">
      <c r="B8" s="137"/>
      <c r="C8" s="48"/>
      <c r="D8" s="48"/>
      <c r="E8" s="48"/>
      <c r="F8" s="57"/>
      <c r="G8" s="48"/>
      <c r="H8" s="48"/>
      <c r="I8" s="48"/>
      <c r="J8" s="57"/>
      <c r="K8" s="48"/>
      <c r="L8" s="48"/>
      <c r="M8" s="48"/>
      <c r="N8" s="48"/>
      <c r="O8" s="48"/>
    </row>
    <row r="9" spans="1:23" s="14" customFormat="1" ht="14.1" customHeight="1">
      <c r="A9" s="48"/>
      <c r="B9" s="91" t="s">
        <v>55</v>
      </c>
      <c r="C9" s="92"/>
      <c r="D9" s="92"/>
      <c r="E9" s="92"/>
      <c r="F9" s="92"/>
      <c r="G9" s="92"/>
      <c r="H9" s="92"/>
      <c r="I9" s="92"/>
      <c r="J9" s="92"/>
      <c r="K9" s="92"/>
      <c r="L9" s="88"/>
      <c r="M9" s="48"/>
      <c r="N9" s="48"/>
      <c r="O9" s="48"/>
      <c r="P9" s="48"/>
      <c r="Q9" s="48"/>
      <c r="R9" s="48"/>
      <c r="S9" s="48"/>
      <c r="T9" s="48"/>
      <c r="U9" s="48"/>
    </row>
    <row r="10" spans="1:23" s="14" customFormat="1" ht="14.1" customHeight="1">
      <c r="A10" s="48"/>
      <c r="B10" s="91" t="s">
        <v>56</v>
      </c>
      <c r="C10" s="92"/>
      <c r="D10" s="92"/>
      <c r="E10" s="92"/>
      <c r="F10" s="92"/>
      <c r="G10" s="92"/>
      <c r="H10" s="92"/>
      <c r="I10" s="92"/>
      <c r="J10" s="92"/>
      <c r="K10" s="92"/>
      <c r="L10" s="88"/>
      <c r="M10" s="48"/>
      <c r="N10" s="48"/>
      <c r="O10" s="48"/>
      <c r="P10" s="48"/>
      <c r="Q10" s="48"/>
      <c r="R10" s="48"/>
      <c r="S10" s="48"/>
      <c r="T10" s="48"/>
      <c r="U10" s="48"/>
    </row>
    <row r="11" spans="1:23" s="14" customFormat="1" ht="14.1" customHeight="1">
      <c r="A11" s="48"/>
      <c r="B11" s="91" t="s">
        <v>57</v>
      </c>
      <c r="C11" s="92"/>
      <c r="D11" s="92"/>
      <c r="E11" s="92"/>
      <c r="F11" s="92"/>
      <c r="G11" s="92"/>
      <c r="H11" s="92"/>
      <c r="I11" s="92"/>
      <c r="J11" s="92"/>
      <c r="K11" s="92"/>
      <c r="L11" s="88"/>
      <c r="M11" s="48"/>
      <c r="N11" s="48"/>
      <c r="O11" s="48"/>
      <c r="P11" s="48"/>
      <c r="Q11" s="48"/>
      <c r="R11" s="48"/>
      <c r="S11" s="48"/>
      <c r="T11" s="48"/>
      <c r="U11" s="48"/>
    </row>
    <row r="12" spans="1:23" s="14" customFormat="1" ht="12.95" customHeight="1">
      <c r="B12" s="56"/>
      <c r="C12" s="48"/>
      <c r="D12" s="48"/>
      <c r="E12" s="48"/>
      <c r="F12" s="57"/>
      <c r="G12" s="48"/>
      <c r="H12" s="48"/>
      <c r="I12" s="48"/>
      <c r="J12" s="57"/>
      <c r="K12" s="48"/>
      <c r="L12" s="48"/>
      <c r="M12" s="48"/>
      <c r="N12" s="48"/>
      <c r="O12" s="48"/>
    </row>
    <row r="13" spans="1:23" s="14" customFormat="1" ht="12.95" customHeight="1" thickBot="1"/>
    <row r="14" spans="1:23" s="14" customFormat="1" ht="12.95" customHeight="1" thickBot="1">
      <c r="A14" s="22"/>
      <c r="B14" s="4" t="s">
        <v>9</v>
      </c>
      <c r="C14" s="62" t="s">
        <v>2</v>
      </c>
      <c r="D14" s="63" t="s">
        <v>0</v>
      </c>
      <c r="E14" s="64" t="s">
        <v>1</v>
      </c>
      <c r="F14" s="64" t="s">
        <v>3</v>
      </c>
      <c r="G14" s="65" t="s">
        <v>4</v>
      </c>
      <c r="H14" s="66" t="s">
        <v>5</v>
      </c>
      <c r="J14" s="20" t="s">
        <v>92</v>
      </c>
      <c r="K14" s="23"/>
      <c r="L14" s="12"/>
      <c r="M14" s="13"/>
      <c r="P14" s="20" t="s">
        <v>109</v>
      </c>
      <c r="Q14" s="23"/>
      <c r="R14" s="12"/>
      <c r="S14" s="13"/>
    </row>
    <row r="15" spans="1:23" s="14" customFormat="1" ht="12.95" customHeight="1">
      <c r="A15" s="1">
        <v>1</v>
      </c>
      <c r="B15" s="24" t="s">
        <v>43</v>
      </c>
      <c r="C15" s="25">
        <f>COUNT(M15,N18,S15)</f>
        <v>0</v>
      </c>
      <c r="D15" s="26">
        <f>IF(M15&gt;N15,1,0)+IF(N18&gt;M18,1,0)+IF(S15&gt;T15,1,0)</f>
        <v>0</v>
      </c>
      <c r="E15" s="26">
        <f>IF(M15&lt;N15,1,0)+IF(N18&lt;M18,1,0)+IF(S15&lt;T15,1,0)</f>
        <v>0</v>
      </c>
      <c r="F15" s="26">
        <f>VALUE(M15+N18+S15)</f>
        <v>0</v>
      </c>
      <c r="G15" s="26">
        <f>VALUE(N15+M18+T15)</f>
        <v>0</v>
      </c>
      <c r="H15" s="27">
        <f>AVERAGE(F15-G15)</f>
        <v>0</v>
      </c>
      <c r="I15" s="28"/>
      <c r="J15" s="9" t="str">
        <f>B15</f>
        <v>MATCH POINT</v>
      </c>
      <c r="K15" s="29" t="s">
        <v>6</v>
      </c>
      <c r="L15" s="10" t="str">
        <f>B18</f>
        <v>ES CENTRE T&amp;P</v>
      </c>
      <c r="M15" s="11"/>
      <c r="N15" s="11"/>
      <c r="P15" s="9" t="str">
        <f>B15</f>
        <v>MATCH POINT</v>
      </c>
      <c r="Q15" s="29" t="s">
        <v>6</v>
      </c>
      <c r="R15" s="9" t="str">
        <f>B16</f>
        <v>CT FELANITX</v>
      </c>
      <c r="S15" s="11"/>
      <c r="T15" s="11"/>
    </row>
    <row r="16" spans="1:23" s="14" customFormat="1" ht="12.95" customHeight="1">
      <c r="A16" s="2">
        <v>2</v>
      </c>
      <c r="B16" s="30" t="s">
        <v>104</v>
      </c>
      <c r="C16" s="31">
        <f>COUNT(M16,N19,T15)</f>
        <v>0</v>
      </c>
      <c r="D16" s="31">
        <f>IF(M16&gt;N16,1,0)+IF(N19&gt;M19,1,0)+IF(T15&gt;S15,1,0)</f>
        <v>0</v>
      </c>
      <c r="E16" s="31">
        <f>IF(M16&lt;N16,1,0)+IF(N19&lt;M19,1,0)+IF(T15&lt;S15,1,0)</f>
        <v>0</v>
      </c>
      <c r="F16" s="31">
        <f>VALUE(M16+N19+T15)</f>
        <v>0</v>
      </c>
      <c r="G16" s="31">
        <f>VALUE(N16+M19+S15)</f>
        <v>0</v>
      </c>
      <c r="H16" s="32">
        <f>AVERAGE(F16-G16)</f>
        <v>0</v>
      </c>
      <c r="I16" s="28"/>
      <c r="J16" s="9" t="str">
        <f>B16</f>
        <v>CT FELANITX</v>
      </c>
      <c r="K16" s="29" t="s">
        <v>6</v>
      </c>
      <c r="L16" s="10" t="str">
        <f>B17</f>
        <v>CT LA SALLE</v>
      </c>
      <c r="M16" s="11"/>
      <c r="N16" s="11"/>
      <c r="P16" s="10" t="str">
        <f>B17</f>
        <v>CT LA SALLE</v>
      </c>
      <c r="Q16" s="29" t="s">
        <v>6</v>
      </c>
      <c r="R16" s="9" t="str">
        <f>B18</f>
        <v>ES CENTRE T&amp;P</v>
      </c>
      <c r="S16" s="11"/>
      <c r="T16" s="11"/>
    </row>
    <row r="17" spans="1:14" s="14" customFormat="1" ht="12.95" customHeight="1">
      <c r="A17" s="2">
        <v>3</v>
      </c>
      <c r="B17" s="30" t="s">
        <v>26</v>
      </c>
      <c r="C17" s="31">
        <f>COUNT(N16,M18,S16)</f>
        <v>0</v>
      </c>
      <c r="D17" s="44">
        <f>IF(M18&gt;N18,1,0)+IF(N16&gt;M16,1,0)+IF(S16&gt;T16,1,0)</f>
        <v>0</v>
      </c>
      <c r="E17" s="44">
        <f>IF(M18&lt;N18,1,0)+IF(N16&lt;M16,1,0)+IF(S16&lt;T16,1,0)</f>
        <v>0</v>
      </c>
      <c r="F17" s="44">
        <f>VALUE(N16+M18+S16)</f>
        <v>0</v>
      </c>
      <c r="G17" s="44">
        <f>VALUE(M16+N18+T16)</f>
        <v>0</v>
      </c>
      <c r="H17" s="45">
        <f>AVERAGE(F17-G17)</f>
        <v>0</v>
      </c>
      <c r="J17" s="20" t="s">
        <v>93</v>
      </c>
      <c r="K17" s="23"/>
      <c r="L17" s="12"/>
      <c r="M17" s="13"/>
    </row>
    <row r="18" spans="1:14" s="14" customFormat="1" ht="12.95" customHeight="1" thickBot="1">
      <c r="A18" s="3">
        <v>4</v>
      </c>
      <c r="B18" s="34" t="s">
        <v>32</v>
      </c>
      <c r="C18" s="35">
        <f>COUNT(N15,M19,T16)</f>
        <v>0</v>
      </c>
      <c r="D18" s="35">
        <f>IF(N15&gt;M15,1,0)+IF(M19&gt;N19,1,0)+IF(T16&gt;S16,1,0)</f>
        <v>0</v>
      </c>
      <c r="E18" s="35">
        <f>IF(N15&lt;M15,1,0)+IF(M19&lt;N19,1,0)+IF(T16&lt;S16,1,0)</f>
        <v>0</v>
      </c>
      <c r="F18" s="35">
        <f>VALUE(N15+M19+T16)</f>
        <v>0</v>
      </c>
      <c r="G18" s="35">
        <f>VALUE(M15+N19+S16)</f>
        <v>0</v>
      </c>
      <c r="H18" s="36">
        <f>AVERAGE(F18-G18)</f>
        <v>0</v>
      </c>
      <c r="J18" s="9" t="str">
        <f>B17</f>
        <v>CT LA SALLE</v>
      </c>
      <c r="K18" s="29" t="s">
        <v>6</v>
      </c>
      <c r="L18" s="15" t="str">
        <f>B15</f>
        <v>MATCH POINT</v>
      </c>
      <c r="M18" s="11"/>
      <c r="N18" s="11"/>
    </row>
    <row r="19" spans="1:14" s="14" customFormat="1" ht="12.95" customHeight="1">
      <c r="J19" s="9" t="str">
        <f>B18</f>
        <v>ES CENTRE T&amp;P</v>
      </c>
      <c r="K19" s="29" t="s">
        <v>6</v>
      </c>
      <c r="L19" s="15" t="str">
        <f>B16</f>
        <v>CT FELANITX</v>
      </c>
      <c r="M19" s="11"/>
      <c r="N19" s="11"/>
    </row>
    <row r="20" spans="1:14" s="14" customFormat="1" ht="12.95" customHeight="1">
      <c r="B20" s="47"/>
    </row>
    <row r="21" spans="1:14" s="14" customFormat="1" ht="12.95" customHeight="1"/>
    <row r="22" spans="1:14" s="14" customFormat="1" ht="12.95" customHeight="1"/>
    <row r="23" spans="1:14" ht="12.95" customHeight="1"/>
    <row r="24" spans="1:14" ht="12.95" customHeight="1"/>
    <row r="25" spans="1:14" ht="12.95" customHeight="1"/>
  </sheetData>
  <printOptions horizontalCentered="1"/>
  <pageMargins left="0.11811023622047245" right="0.11811023622047245" top="0.15748031496062992" bottom="0.15748031496062992"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U46"/>
  <sheetViews>
    <sheetView zoomScale="110" zoomScaleNormal="110" workbookViewId="0">
      <selection activeCell="P30" sqref="P30"/>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1.5703125" customWidth="1"/>
    <col min="11" max="11" width="3" customWidth="1"/>
    <col min="12" max="12" width="21.140625" customWidth="1"/>
    <col min="13" max="13" width="3.5703125" customWidth="1"/>
    <col min="14" max="14" width="3.7109375" customWidth="1"/>
    <col min="15" max="15" width="2.85546875" customWidth="1"/>
    <col min="16" max="16" width="21" customWidth="1"/>
    <col min="17" max="17" width="2.7109375" customWidth="1"/>
    <col min="18" max="18" width="20.85546875" customWidth="1"/>
    <col min="19" max="19" width="3.42578125" customWidth="1"/>
    <col min="20" max="20" width="3.5703125" customWidth="1"/>
  </cols>
  <sheetData>
    <row r="1" spans="1:21" ht="18.75">
      <c r="A1" s="21"/>
      <c r="B1" s="95" t="s">
        <v>78</v>
      </c>
      <c r="C1" s="21"/>
      <c r="D1" s="21"/>
      <c r="E1" s="21"/>
      <c r="F1" s="21"/>
      <c r="G1" s="21"/>
      <c r="H1" s="21"/>
      <c r="I1" s="21"/>
      <c r="J1" s="21"/>
      <c r="K1" s="21"/>
      <c r="L1" s="21"/>
      <c r="M1" s="21"/>
      <c r="N1" s="21"/>
      <c r="O1" s="21"/>
      <c r="P1" s="21"/>
      <c r="Q1" s="21"/>
      <c r="R1" s="21"/>
      <c r="S1" s="21"/>
      <c r="T1" s="21"/>
      <c r="U1" s="21"/>
    </row>
    <row r="2" spans="1:21" ht="8.25" customHeight="1">
      <c r="A2" s="21"/>
      <c r="B2" s="21"/>
      <c r="C2" s="21"/>
      <c r="D2" s="21"/>
      <c r="E2" s="21"/>
      <c r="F2" s="21"/>
      <c r="G2" s="21"/>
      <c r="H2" s="21"/>
      <c r="I2" s="21"/>
      <c r="J2" s="21"/>
      <c r="K2" s="21"/>
      <c r="L2" s="21"/>
      <c r="M2" s="21"/>
      <c r="N2" s="21"/>
      <c r="O2" s="21"/>
      <c r="P2" s="21"/>
      <c r="Q2" s="21"/>
      <c r="R2" s="21"/>
      <c r="S2" s="21"/>
      <c r="T2" s="21"/>
      <c r="U2" s="21"/>
    </row>
    <row r="3" spans="1:21" ht="14.1" customHeight="1">
      <c r="A3" s="21"/>
      <c r="B3" s="67" t="s">
        <v>46</v>
      </c>
      <c r="C3" s="21"/>
      <c r="D3" s="21"/>
      <c r="E3" s="21"/>
      <c r="F3" s="21"/>
      <c r="G3" s="21"/>
      <c r="H3" s="21"/>
      <c r="I3" s="21"/>
      <c r="J3" s="21"/>
      <c r="K3" s="21"/>
      <c r="L3" s="21"/>
      <c r="M3" s="21"/>
      <c r="N3" s="21"/>
      <c r="O3" s="21"/>
      <c r="P3" s="21"/>
      <c r="Q3" s="21"/>
      <c r="R3" s="21"/>
      <c r="S3" s="21"/>
      <c r="T3" s="21"/>
      <c r="U3" s="21"/>
    </row>
    <row r="4" spans="1:21" ht="6.75" customHeight="1">
      <c r="A4" s="21"/>
      <c r="B4" s="50"/>
      <c r="C4" s="21"/>
      <c r="D4" s="21"/>
      <c r="E4" s="21"/>
      <c r="F4" s="21"/>
      <c r="G4" s="21"/>
      <c r="H4" s="21"/>
      <c r="I4" s="21"/>
      <c r="J4" s="21"/>
      <c r="K4" s="21"/>
      <c r="L4" s="21"/>
      <c r="M4" s="21"/>
      <c r="N4" s="21"/>
      <c r="O4" s="21"/>
      <c r="P4" s="21"/>
      <c r="Q4" s="21"/>
      <c r="R4" s="21"/>
      <c r="S4" s="21"/>
      <c r="T4" s="21"/>
      <c r="U4" s="21"/>
    </row>
    <row r="5" spans="1:21" s="97" customFormat="1" ht="14.1" customHeight="1">
      <c r="B5" s="140" t="s">
        <v>72</v>
      </c>
      <c r="C5" s="140"/>
      <c r="D5" s="140"/>
      <c r="E5" s="140"/>
      <c r="F5" s="140"/>
      <c r="G5" s="140"/>
      <c r="H5" s="140"/>
      <c r="I5" s="140"/>
      <c r="J5" s="140"/>
      <c r="K5" s="130"/>
    </row>
    <row r="6" spans="1:21" s="14" customFormat="1" ht="5.25" customHeight="1">
      <c r="A6" s="48"/>
      <c r="B6" s="52"/>
      <c r="C6" s="48"/>
      <c r="D6" s="48"/>
      <c r="E6" s="53"/>
      <c r="F6" s="53"/>
      <c r="G6" s="53"/>
      <c r="H6" s="53"/>
      <c r="I6" s="53"/>
      <c r="J6" s="53"/>
      <c r="K6" s="53"/>
      <c r="L6" s="48"/>
      <c r="M6" s="48"/>
      <c r="N6" s="48"/>
      <c r="O6" s="48"/>
      <c r="P6" s="48"/>
      <c r="Q6" s="48"/>
      <c r="R6" s="48"/>
      <c r="S6" s="48"/>
      <c r="T6" s="48"/>
      <c r="U6" s="48"/>
    </row>
    <row r="7" spans="1:21" s="14" customFormat="1" ht="14.1" customHeight="1">
      <c r="A7" s="48"/>
      <c r="B7" s="91" t="s">
        <v>55</v>
      </c>
      <c r="C7" s="92"/>
      <c r="D7" s="92"/>
      <c r="E7" s="92"/>
      <c r="F7" s="92"/>
      <c r="G7" s="92"/>
      <c r="H7" s="92"/>
      <c r="I7" s="92"/>
      <c r="J7" s="92"/>
      <c r="K7" s="92"/>
      <c r="L7" s="88"/>
      <c r="M7" s="48"/>
      <c r="N7" s="48"/>
      <c r="O7" s="48"/>
      <c r="P7" s="48"/>
      <c r="Q7" s="48"/>
      <c r="R7" s="48"/>
      <c r="S7" s="48"/>
      <c r="T7" s="48"/>
      <c r="U7" s="48"/>
    </row>
    <row r="8" spans="1:21" s="14" customFormat="1" ht="14.1" customHeight="1">
      <c r="A8" s="48"/>
      <c r="B8" s="91" t="s">
        <v>56</v>
      </c>
      <c r="C8" s="92"/>
      <c r="D8" s="92"/>
      <c r="E8" s="92"/>
      <c r="F8" s="92"/>
      <c r="G8" s="92"/>
      <c r="H8" s="92"/>
      <c r="I8" s="92"/>
      <c r="J8" s="92"/>
      <c r="K8" s="92"/>
      <c r="L8" s="88"/>
      <c r="M8" s="48"/>
      <c r="N8" s="48"/>
      <c r="O8" s="48"/>
      <c r="P8" s="48"/>
      <c r="Q8" s="48"/>
      <c r="R8" s="48"/>
      <c r="S8" s="48"/>
      <c r="T8" s="48"/>
      <c r="U8" s="48"/>
    </row>
    <row r="9" spans="1:21" s="14" customFormat="1" ht="14.1" customHeight="1">
      <c r="A9" s="48"/>
      <c r="B9" s="91" t="s">
        <v>57</v>
      </c>
      <c r="C9" s="92"/>
      <c r="D9" s="92"/>
      <c r="E9" s="92"/>
      <c r="F9" s="92"/>
      <c r="G9" s="92"/>
      <c r="H9" s="92"/>
      <c r="I9" s="92"/>
      <c r="J9" s="92"/>
      <c r="K9" s="92"/>
      <c r="L9" s="88"/>
      <c r="M9" s="48"/>
      <c r="N9" s="48"/>
      <c r="O9" s="48"/>
      <c r="P9" s="48"/>
      <c r="Q9" s="48"/>
      <c r="R9" s="48"/>
      <c r="S9" s="48"/>
      <c r="T9" s="48"/>
      <c r="U9" s="48"/>
    </row>
    <row r="10" spans="1:21" s="14" customFormat="1" ht="12.95" customHeight="1">
      <c r="A10" s="48"/>
      <c r="B10" s="52"/>
      <c r="C10" s="48"/>
      <c r="D10" s="48"/>
      <c r="E10" s="53"/>
      <c r="F10" s="53"/>
      <c r="G10" s="53"/>
      <c r="H10" s="53"/>
      <c r="I10" s="53"/>
      <c r="J10" s="53"/>
      <c r="K10" s="53"/>
      <c r="L10" s="48"/>
      <c r="M10" s="48"/>
      <c r="N10" s="48"/>
      <c r="O10" s="48"/>
      <c r="P10" s="48"/>
      <c r="Q10" s="48"/>
      <c r="R10" s="48"/>
      <c r="S10" s="48"/>
      <c r="T10" s="48"/>
      <c r="U10" s="48"/>
    </row>
    <row r="11" spans="1:21" s="14" customFormat="1" ht="12.95" customHeight="1" thickBot="1">
      <c r="A11" s="48"/>
      <c r="B11" s="48"/>
      <c r="C11" s="48"/>
      <c r="D11" s="48"/>
      <c r="E11" s="48"/>
      <c r="F11" s="48"/>
      <c r="G11" s="48"/>
      <c r="H11" s="48"/>
      <c r="I11" s="48"/>
      <c r="J11" s="48"/>
      <c r="K11" s="48"/>
      <c r="L11" s="48"/>
      <c r="M11" s="48"/>
      <c r="N11" s="48"/>
      <c r="O11" s="48"/>
      <c r="P11" s="48"/>
      <c r="Q11" s="48"/>
      <c r="R11" s="48"/>
      <c r="S11" s="48"/>
      <c r="T11" s="48"/>
      <c r="U11" s="48"/>
    </row>
    <row r="12" spans="1:21" s="14" customFormat="1" ht="12.95" customHeight="1" thickBot="1">
      <c r="A12" s="22"/>
      <c r="B12" s="8" t="s">
        <v>9</v>
      </c>
      <c r="C12" s="62" t="s">
        <v>2</v>
      </c>
      <c r="D12" s="63" t="s">
        <v>0</v>
      </c>
      <c r="E12" s="64" t="s">
        <v>1</v>
      </c>
      <c r="F12" s="64" t="s">
        <v>3</v>
      </c>
      <c r="G12" s="65" t="s">
        <v>4</v>
      </c>
      <c r="H12" s="66" t="s">
        <v>5</v>
      </c>
      <c r="J12" s="20" t="s">
        <v>91</v>
      </c>
      <c r="K12" s="23"/>
      <c r="L12" s="12"/>
      <c r="M12" s="93"/>
      <c r="N12" s="48"/>
      <c r="O12" s="48"/>
      <c r="P12" s="20" t="s">
        <v>112</v>
      </c>
      <c r="Q12" s="23"/>
      <c r="R12" s="12"/>
      <c r="S12" s="93"/>
      <c r="T12" s="48"/>
      <c r="U12" s="48"/>
    </row>
    <row r="13" spans="1:21" s="14" customFormat="1" ht="12.95" customHeight="1">
      <c r="A13" s="1">
        <v>1</v>
      </c>
      <c r="B13" s="24" t="s">
        <v>21</v>
      </c>
      <c r="C13" s="25">
        <f>COUNT(M13,N16,S13)</f>
        <v>0</v>
      </c>
      <c r="D13" s="26">
        <f>IF(M13&gt;N13,1,0)+IF(N16&gt;M16,1,0)+IF(S13&gt;T13,1,0)</f>
        <v>0</v>
      </c>
      <c r="E13" s="26">
        <f>IF(M13&lt;N13,1,0)+IF(N16&lt;M16,1,0)+IF(S13&lt;T13,1,0)</f>
        <v>0</v>
      </c>
      <c r="F13" s="26">
        <f>VALUE(M13+N16+S13)</f>
        <v>0</v>
      </c>
      <c r="G13" s="26">
        <f>VALUE(N13+M16+T13)</f>
        <v>0</v>
      </c>
      <c r="H13" s="27">
        <f>AVERAGE(F13-G13)</f>
        <v>0</v>
      </c>
      <c r="I13" s="28"/>
      <c r="J13" s="9" t="str">
        <f>B13</f>
        <v>MATCH POINT A</v>
      </c>
      <c r="K13" s="29" t="s">
        <v>6</v>
      </c>
      <c r="L13" s="10" t="str">
        <f>B16</f>
        <v>SANTA MARIA TC</v>
      </c>
      <c r="M13" s="11"/>
      <c r="N13" s="11"/>
      <c r="O13" s="48"/>
      <c r="P13" s="9" t="str">
        <f>B13</f>
        <v>MATCH POINT A</v>
      </c>
      <c r="Q13" s="29" t="s">
        <v>6</v>
      </c>
      <c r="R13" s="9" t="str">
        <f>B14</f>
        <v>PLAYAS SANTA PONSA TC</v>
      </c>
      <c r="S13" s="79"/>
      <c r="T13" s="79"/>
      <c r="U13" s="48"/>
    </row>
    <row r="14" spans="1:21" s="14" customFormat="1" ht="12.95" customHeight="1">
      <c r="A14" s="2">
        <v>2</v>
      </c>
      <c r="B14" s="30" t="s">
        <v>100</v>
      </c>
      <c r="C14" s="31">
        <f>COUNT(M14,N17,T13)</f>
        <v>0</v>
      </c>
      <c r="D14" s="31">
        <f>IF(M14&gt;N14,1,0)+IF(N17&gt;M17,1,0)+IF(T13&gt;S13,1,0)</f>
        <v>0</v>
      </c>
      <c r="E14" s="31">
        <f>IF(M14&lt;N14,1,0)+IF(N17&lt;M17,1,0)+IF(T13&lt;S13,1,0)</f>
        <v>0</v>
      </c>
      <c r="F14" s="31">
        <f>VALUE(M14+N17+T13)</f>
        <v>0</v>
      </c>
      <c r="G14" s="31">
        <f>VALUE(N14+M17+S13)</f>
        <v>0</v>
      </c>
      <c r="H14" s="32">
        <f>AVERAGE(F14-G14)</f>
        <v>0</v>
      </c>
      <c r="I14" s="28"/>
      <c r="J14" s="9" t="str">
        <f>B14</f>
        <v>PLAYAS SANTA PONSA TC</v>
      </c>
      <c r="K14" s="29" t="s">
        <v>6</v>
      </c>
      <c r="L14" s="10" t="str">
        <f>B15</f>
        <v>ACTION TENIS TAHOE</v>
      </c>
      <c r="M14" s="11"/>
      <c r="N14" s="11"/>
      <c r="P14" s="10" t="str">
        <f>B15</f>
        <v>ACTION TENIS TAHOE</v>
      </c>
      <c r="Q14" s="29" t="s">
        <v>6</v>
      </c>
      <c r="R14" s="9" t="str">
        <f>B16</f>
        <v>SANTA MARIA TC</v>
      </c>
      <c r="S14" s="79"/>
      <c r="T14" s="79"/>
      <c r="U14" s="48"/>
    </row>
    <row r="15" spans="1:21" s="14" customFormat="1" ht="12.95" customHeight="1">
      <c r="A15" s="2">
        <v>3</v>
      </c>
      <c r="B15" s="30" t="s">
        <v>82</v>
      </c>
      <c r="C15" s="31">
        <f>COUNT(N14,M16,S14)</f>
        <v>0</v>
      </c>
      <c r="D15" s="44">
        <f>IF(M16&gt;N16,1,0)+IF(N14&gt;M14,1,0)+IF(S14&gt;T14,1,0)</f>
        <v>0</v>
      </c>
      <c r="E15" s="44">
        <f>IF(M16&lt;N16,1,0)+IF(N14&lt;M14,1,0)+IF(S14&lt;T14,1,0)</f>
        <v>0</v>
      </c>
      <c r="F15" s="44">
        <f>VALUE(N14+M16+S14)</f>
        <v>0</v>
      </c>
      <c r="G15" s="44">
        <f>VALUE(M14+N16+T14)</f>
        <v>0</v>
      </c>
      <c r="H15" s="45">
        <f>AVERAGE(F15-G15)</f>
        <v>0</v>
      </c>
      <c r="J15" s="20" t="s">
        <v>92</v>
      </c>
      <c r="K15" s="23"/>
      <c r="L15" s="12"/>
      <c r="M15" s="93"/>
      <c r="N15" s="48"/>
      <c r="O15" s="48"/>
      <c r="P15" s="48"/>
      <c r="Q15" s="48"/>
      <c r="R15" s="48"/>
      <c r="S15" s="48"/>
      <c r="T15" s="48"/>
      <c r="U15" s="48"/>
    </row>
    <row r="16" spans="1:21" s="14" customFormat="1" ht="12.95" customHeight="1" thickBot="1">
      <c r="A16" s="3">
        <v>4</v>
      </c>
      <c r="B16" s="34" t="s">
        <v>28</v>
      </c>
      <c r="C16" s="35">
        <f>COUNT(N13,M17,T14)</f>
        <v>0</v>
      </c>
      <c r="D16" s="35">
        <f>IF(N13&gt;M13,1,0)+IF(M17&gt;N17,1,0)+IF(T14&gt;S14,1,0)</f>
        <v>0</v>
      </c>
      <c r="E16" s="35">
        <f>IF(N13&lt;M13,1,0)+IF(M17&lt;N17,1,0)+IF(T14&lt;S14,1,0)</f>
        <v>0</v>
      </c>
      <c r="F16" s="35">
        <f>VALUE(N13+M17+T14)</f>
        <v>0</v>
      </c>
      <c r="G16" s="35">
        <f>VALUE(M13+N17+S14)</f>
        <v>0</v>
      </c>
      <c r="H16" s="36">
        <f>AVERAGE(F16-G16)</f>
        <v>0</v>
      </c>
      <c r="J16" s="9" t="str">
        <f>B15</f>
        <v>ACTION TENIS TAHOE</v>
      </c>
      <c r="K16" s="29" t="s">
        <v>6</v>
      </c>
      <c r="L16" s="110" t="str">
        <f>B13</f>
        <v>MATCH POINT A</v>
      </c>
      <c r="M16" s="79"/>
      <c r="N16" s="79"/>
      <c r="O16" s="48"/>
      <c r="P16" s="48"/>
      <c r="Q16" s="48"/>
      <c r="R16" s="48"/>
      <c r="S16" s="48"/>
      <c r="T16" s="48"/>
      <c r="U16" s="48"/>
    </row>
    <row r="17" spans="1:21" s="48" customFormat="1" ht="12.95" customHeight="1">
      <c r="J17" s="80" t="str">
        <f>B16</f>
        <v>SANTA MARIA TC</v>
      </c>
      <c r="K17" s="29" t="s">
        <v>6</v>
      </c>
      <c r="L17" s="110" t="str">
        <f>B14</f>
        <v>PLAYAS SANTA PONSA TC</v>
      </c>
      <c r="M17" s="79"/>
      <c r="N17" s="79"/>
    </row>
    <row r="18" spans="1:21" s="48" customFormat="1" ht="12.95" customHeight="1"/>
    <row r="19" spans="1:21" s="48" customFormat="1" ht="12.95" customHeight="1" thickBot="1"/>
    <row r="20" spans="1:21" s="14" customFormat="1" ht="12.95" customHeight="1" thickBot="1">
      <c r="A20" s="111"/>
      <c r="B20" s="8" t="s">
        <v>10</v>
      </c>
      <c r="C20" s="62" t="s">
        <v>2</v>
      </c>
      <c r="D20" s="63" t="s">
        <v>0</v>
      </c>
      <c r="E20" s="64" t="s">
        <v>1</v>
      </c>
      <c r="F20" s="64" t="s">
        <v>3</v>
      </c>
      <c r="G20" s="65" t="s">
        <v>4</v>
      </c>
      <c r="H20" s="66" t="s">
        <v>5</v>
      </c>
      <c r="I20" s="48"/>
      <c r="J20" s="20" t="s">
        <v>91</v>
      </c>
      <c r="K20" s="23"/>
      <c r="L20" s="12"/>
      <c r="M20" s="93"/>
      <c r="N20" s="48"/>
      <c r="O20" s="48"/>
      <c r="P20" s="20" t="s">
        <v>110</v>
      </c>
      <c r="Q20" s="23"/>
      <c r="R20" s="12"/>
      <c r="S20" s="93"/>
      <c r="T20" s="48"/>
      <c r="U20" s="48"/>
    </row>
    <row r="21" spans="1:21" s="14" customFormat="1" ht="12.95" customHeight="1">
      <c r="A21" s="1">
        <v>1</v>
      </c>
      <c r="B21" s="24" t="s">
        <v>32</v>
      </c>
      <c r="C21" s="25">
        <f>COUNT(M21,N25,M29,T22,T25)</f>
        <v>0</v>
      </c>
      <c r="D21" s="26">
        <f>IF(M21&gt;N21,1,0)+IF(N25&gt;M25,1,0)+IF(M29&gt;N29,1,0)+IF(T22&gt;S22,1,0)+IF(T25&gt;S25,1,0)</f>
        <v>0</v>
      </c>
      <c r="E21" s="26">
        <f>IF(M21&lt;N21,1,0)+IF(N25&lt;M25,1,0)+IF(M29&lt;N29,1,0)+IF(T22&lt;S22,1,0)+IF(T25&lt;S25,1,0)</f>
        <v>0</v>
      </c>
      <c r="F21" s="26">
        <f>SUM(M21+N25+M29+S22+T25)</f>
        <v>0</v>
      </c>
      <c r="G21" s="26">
        <f>VALUE(N21+M25+N29+T22+S25)</f>
        <v>0</v>
      </c>
      <c r="H21" s="27">
        <f>AVERAGE(F21-G21)</f>
        <v>0</v>
      </c>
      <c r="I21" s="48"/>
      <c r="J21" s="9" t="str">
        <f>B21</f>
        <v>ES CENTRE T&amp;P</v>
      </c>
      <c r="K21" s="29"/>
      <c r="L21" s="86" t="str">
        <f>B26</f>
        <v>DESCANSA</v>
      </c>
      <c r="M21" s="79"/>
      <c r="N21" s="79"/>
      <c r="O21" s="48"/>
      <c r="P21" s="9" t="str">
        <f>B25</f>
        <v>SOMETIMES TC</v>
      </c>
      <c r="Q21" s="29" t="s">
        <v>6</v>
      </c>
      <c r="R21" s="9" t="str">
        <f>B24</f>
        <v>CT BINISSALEM</v>
      </c>
      <c r="S21" s="79"/>
      <c r="T21" s="79"/>
      <c r="U21" s="48"/>
    </row>
    <row r="22" spans="1:21" s="14" customFormat="1" ht="12.95" customHeight="1">
      <c r="A22" s="2">
        <v>2</v>
      </c>
      <c r="B22" s="30" t="s">
        <v>25</v>
      </c>
      <c r="C22" s="31">
        <f>COUNT(M22,N26,M30,T23,S25)</f>
        <v>0</v>
      </c>
      <c r="D22" s="31">
        <f>IF(M22&gt;N22,1,0)+IF(N26&gt;M26,1,0)+IF(M30&gt;N30,1,0)+IF(T23&gt;S23,1,0)+IF(S25&gt;T25,1,0)</f>
        <v>0</v>
      </c>
      <c r="E22" s="31">
        <f>IF(M22&lt;N22,1,0)+IF(N26&lt;M26,1,0)+IF(M30&lt;N30,1,0)+IF(T23&lt;S23,1,0)+IF(S25&lt;T25,1,0)</f>
        <v>0</v>
      </c>
      <c r="F22" s="31">
        <f>VALUE(M22+N26+M30+T23+S25)</f>
        <v>0</v>
      </c>
      <c r="G22" s="31">
        <f>VALUE(N22+M26+N30+S23+T25)</f>
        <v>0</v>
      </c>
      <c r="H22" s="32">
        <f>AVERAGE(F22-G22)</f>
        <v>0</v>
      </c>
      <c r="I22" s="48"/>
      <c r="J22" s="9" t="str">
        <f>B22</f>
        <v>GLOBAL TC</v>
      </c>
      <c r="K22" s="29" t="s">
        <v>6</v>
      </c>
      <c r="L22" s="10" t="str">
        <f>B25</f>
        <v>SOMETIMES TC</v>
      </c>
      <c r="M22" s="11"/>
      <c r="N22" s="11"/>
      <c r="O22" s="48"/>
      <c r="P22" s="10" t="str">
        <f>B21</f>
        <v>ES CENTRE T&amp;P</v>
      </c>
      <c r="Q22" s="29" t="s">
        <v>6</v>
      </c>
      <c r="R22" s="9" t="str">
        <f>B23</f>
        <v>MATCH POINT B</v>
      </c>
      <c r="S22" s="79"/>
      <c r="T22" s="79"/>
      <c r="U22" s="48"/>
    </row>
    <row r="23" spans="1:21" s="14" customFormat="1" ht="12.95" customHeight="1">
      <c r="A23" s="2">
        <v>3</v>
      </c>
      <c r="B23" s="30" t="s">
        <v>30</v>
      </c>
      <c r="C23" s="31">
        <f>COUNT(M23,N27,N30,S22,S27)</f>
        <v>0</v>
      </c>
      <c r="D23" s="31">
        <f>IF(M23&gt;N23,1,0)+IF(N27&gt;M27,1,0)+IF(N30&gt;M30,1,0)+IF(T22&gt;S22,1,0)+IF(S27&gt;T27,1,0)</f>
        <v>0</v>
      </c>
      <c r="E23" s="33">
        <f>IF(M23&lt;N23,1,0)+IF(N27&lt;M27,1,0)+IF(N30&lt;M30,1,0)+IF(T22&lt;S22,1,0)+IF(S27&lt;T27,1,0)</f>
        <v>0</v>
      </c>
      <c r="F23" s="31">
        <f>VALUE(M23+N27+N30+T22+S27)</f>
        <v>0</v>
      </c>
      <c r="G23" s="31">
        <f>VALUE(N23+M27+M30+S22+T27)</f>
        <v>0</v>
      </c>
      <c r="H23" s="32">
        <f>AVERAGE(F23-G23)</f>
        <v>0</v>
      </c>
      <c r="I23" s="48"/>
      <c r="J23" s="9" t="str">
        <f>B23</f>
        <v>MATCH POINT B</v>
      </c>
      <c r="K23" s="29" t="s">
        <v>6</v>
      </c>
      <c r="L23" s="10" t="str">
        <f>B24</f>
        <v>CT BINISSALEM</v>
      </c>
      <c r="M23" s="11"/>
      <c r="N23" s="11"/>
      <c r="O23" s="48"/>
      <c r="P23" s="84" t="str">
        <f>B26</f>
        <v>DESCANSA</v>
      </c>
      <c r="Q23" s="29"/>
      <c r="R23" s="80" t="str">
        <f>B22</f>
        <v>GLOBAL TC</v>
      </c>
      <c r="S23" s="79"/>
      <c r="T23" s="79"/>
      <c r="U23" s="48"/>
    </row>
    <row r="24" spans="1:21" s="14" customFormat="1" ht="12.95" customHeight="1">
      <c r="A24" s="5">
        <v>4</v>
      </c>
      <c r="B24" s="30" t="s">
        <v>42</v>
      </c>
      <c r="C24" s="31">
        <f>COUNT(N23,M26,N29,T21,S26)</f>
        <v>0</v>
      </c>
      <c r="D24" s="31">
        <f>IF(N23&gt;M23,1,0)+IF(M26&gt;N26,1,0)+IF(N29&gt;M29,1,0)+IF(T21&gt;S21,1,0)+IF(S26&gt;T26,1,0)</f>
        <v>0</v>
      </c>
      <c r="E24" s="31">
        <f>IF(N23&lt;M23,1,0)+IF(M26&lt;N26,1,0)+IF(N29&lt;M29,1,0)+IF(T21&lt;S21,1,0)+IF(S26&lt;T26,1,0)</f>
        <v>0</v>
      </c>
      <c r="F24" s="31">
        <f>VALUE(N23+M26+N29+T21+S26)</f>
        <v>0</v>
      </c>
      <c r="G24" s="31">
        <f>VALUE(M23+N26+M29+S21+T26)</f>
        <v>0</v>
      </c>
      <c r="H24" s="32">
        <f>AVERAGE(F24-G24)</f>
        <v>0</v>
      </c>
      <c r="I24" s="48"/>
      <c r="J24" s="20" t="s">
        <v>92</v>
      </c>
      <c r="K24" s="23"/>
      <c r="L24" s="12"/>
      <c r="M24" s="13"/>
      <c r="O24" s="48"/>
      <c r="P24" s="20" t="s">
        <v>111</v>
      </c>
      <c r="Q24" s="23"/>
      <c r="R24" s="12"/>
      <c r="S24" s="93"/>
      <c r="T24" s="48"/>
      <c r="U24" s="48"/>
    </row>
    <row r="25" spans="1:21" s="14" customFormat="1" ht="12.95" customHeight="1">
      <c r="A25" s="5">
        <v>5</v>
      </c>
      <c r="B25" s="30" t="s">
        <v>22</v>
      </c>
      <c r="C25" s="31">
        <f>COUNT(N22,M25,N31,S21,T27)</f>
        <v>0</v>
      </c>
      <c r="D25" s="31">
        <f>IF(N22&gt;M22,1,0)+IF(M25&gt;N25,1,0)+IF(N31&gt;M31,1,0)+IF(S21&gt;T21,1,0)+IF(T27&gt;S27,1,0)</f>
        <v>0</v>
      </c>
      <c r="E25" s="31">
        <f>IF(N22&lt;M22,1,0)+IF(M25&lt;N25,1,0)+IF(N31&lt;M31,1,0)+IF(S21&lt;T21,1,0)+IF(T27&lt;S27,1,0)</f>
        <v>0</v>
      </c>
      <c r="F25" s="31">
        <f>VALUE(N22+M25+N31+S21+T27)</f>
        <v>0</v>
      </c>
      <c r="G25" s="31">
        <f>VALUE(M22+N25+M31+T21+S27)</f>
        <v>0</v>
      </c>
      <c r="H25" s="32">
        <f>AVERAGE(F25-G25)</f>
        <v>0</v>
      </c>
      <c r="I25" s="48"/>
      <c r="J25" s="9" t="str">
        <f>B25</f>
        <v>SOMETIMES TC</v>
      </c>
      <c r="K25" s="29" t="s">
        <v>6</v>
      </c>
      <c r="L25" s="15" t="str">
        <f>B21</f>
        <v>ES CENTRE T&amp;P</v>
      </c>
      <c r="M25" s="11"/>
      <c r="N25" s="11"/>
      <c r="O25" s="48"/>
      <c r="P25" s="9" t="str">
        <f>B22</f>
        <v>GLOBAL TC</v>
      </c>
      <c r="Q25" s="29" t="s">
        <v>6</v>
      </c>
      <c r="R25" s="9" t="str">
        <f>B21</f>
        <v>ES CENTRE T&amp;P</v>
      </c>
      <c r="S25" s="79"/>
      <c r="T25" s="79"/>
      <c r="U25" s="48"/>
    </row>
    <row r="26" spans="1:21" s="14" customFormat="1" ht="12.95" customHeight="1" thickBot="1">
      <c r="A26" s="78"/>
      <c r="B26" s="81" t="s">
        <v>31</v>
      </c>
      <c r="C26" s="35"/>
      <c r="D26" s="35"/>
      <c r="E26" s="35"/>
      <c r="F26" s="35"/>
      <c r="G26" s="35"/>
      <c r="H26" s="36"/>
      <c r="I26" s="48"/>
      <c r="J26" s="9" t="str">
        <f>B24</f>
        <v>CT BINISSALEM</v>
      </c>
      <c r="K26" s="29" t="s">
        <v>6</v>
      </c>
      <c r="L26" s="15" t="str">
        <f>B22</f>
        <v>GLOBAL TC</v>
      </c>
      <c r="M26" s="11"/>
      <c r="N26" s="11"/>
      <c r="O26" s="48"/>
      <c r="P26" s="9" t="str">
        <f>B24</f>
        <v>CT BINISSALEM</v>
      </c>
      <c r="Q26" s="29"/>
      <c r="R26" s="85" t="str">
        <f>B26</f>
        <v>DESCANSA</v>
      </c>
      <c r="S26" s="79"/>
      <c r="T26" s="79"/>
      <c r="U26" s="48"/>
    </row>
    <row r="27" spans="1:21" s="14" customFormat="1" ht="12.95" customHeight="1">
      <c r="A27" s="48"/>
      <c r="B27" s="48"/>
      <c r="C27" s="48"/>
      <c r="D27" s="48"/>
      <c r="E27" s="48"/>
      <c r="F27" s="48"/>
      <c r="G27" s="48"/>
      <c r="H27" s="48"/>
      <c r="I27" s="48"/>
      <c r="J27" s="84" t="str">
        <f>B26</f>
        <v>DESCANSA</v>
      </c>
      <c r="K27" s="29"/>
      <c r="L27" s="15" t="str">
        <f>B23</f>
        <v>MATCH POINT B</v>
      </c>
      <c r="M27" s="79"/>
      <c r="N27" s="79"/>
      <c r="O27" s="48"/>
      <c r="P27" s="9" t="str">
        <f>B23</f>
        <v>MATCH POINT B</v>
      </c>
      <c r="Q27" s="29" t="s">
        <v>6</v>
      </c>
      <c r="R27" s="15" t="str">
        <f>B25</f>
        <v>SOMETIMES TC</v>
      </c>
      <c r="S27" s="79"/>
      <c r="T27" s="79"/>
      <c r="U27" s="48"/>
    </row>
    <row r="28" spans="1:21" ht="12.95" customHeight="1">
      <c r="A28" s="48"/>
      <c r="B28" s="48"/>
      <c r="C28" s="48"/>
      <c r="D28" s="48"/>
      <c r="E28" s="48"/>
      <c r="F28" s="48"/>
      <c r="G28" s="48"/>
      <c r="H28" s="48"/>
      <c r="I28" s="48"/>
      <c r="J28" s="20" t="s">
        <v>93</v>
      </c>
      <c r="K28" s="23"/>
      <c r="L28" s="12"/>
      <c r="M28" s="13"/>
      <c r="N28" s="14"/>
      <c r="O28" s="48"/>
      <c r="P28" s="38"/>
      <c r="Q28" s="38"/>
      <c r="R28" s="38"/>
      <c r="S28" s="94"/>
      <c r="T28" s="94"/>
      <c r="U28" s="21"/>
    </row>
    <row r="29" spans="1:21" ht="12.95" customHeight="1">
      <c r="A29" s="48"/>
      <c r="B29" s="48"/>
      <c r="C29" s="48"/>
      <c r="D29" s="48"/>
      <c r="E29" s="48"/>
      <c r="F29" s="48"/>
      <c r="G29" s="48"/>
      <c r="H29" s="48"/>
      <c r="I29" s="48"/>
      <c r="J29" s="9" t="str">
        <f>B21</f>
        <v>ES CENTRE T&amp;P</v>
      </c>
      <c r="K29" s="29" t="s">
        <v>6</v>
      </c>
      <c r="L29" s="9" t="str">
        <f>B24</f>
        <v>CT BINISSALEM</v>
      </c>
      <c r="M29" s="11"/>
      <c r="N29" s="11"/>
      <c r="O29" s="48"/>
      <c r="P29" s="48"/>
      <c r="Q29" s="48"/>
      <c r="R29" s="48"/>
      <c r="S29" s="48"/>
      <c r="T29" s="48"/>
      <c r="U29" s="21"/>
    </row>
    <row r="30" spans="1:21" ht="12.95" customHeight="1">
      <c r="A30" s="21"/>
      <c r="B30" s="108"/>
      <c r="C30" s="21"/>
      <c r="D30" s="21"/>
      <c r="E30" s="21"/>
      <c r="F30" s="21"/>
      <c r="G30" s="21"/>
      <c r="H30" s="48"/>
      <c r="I30" s="48"/>
      <c r="J30" s="10" t="str">
        <f>B22</f>
        <v>GLOBAL TC</v>
      </c>
      <c r="K30" s="29" t="s">
        <v>6</v>
      </c>
      <c r="L30" s="9" t="str">
        <f>B23</f>
        <v>MATCH POINT B</v>
      </c>
      <c r="M30" s="11"/>
      <c r="N30" s="11"/>
      <c r="O30" s="48"/>
      <c r="P30" s="48"/>
      <c r="Q30" s="48"/>
      <c r="R30" s="48"/>
      <c r="S30" s="48"/>
      <c r="T30" s="48"/>
      <c r="U30" s="21"/>
    </row>
    <row r="31" spans="1:21" ht="12.95" customHeight="1">
      <c r="A31" s="48"/>
      <c r="B31" s="48"/>
      <c r="C31" s="48"/>
      <c r="D31" s="48"/>
      <c r="E31" s="48"/>
      <c r="F31" s="48"/>
      <c r="G31" s="48"/>
      <c r="H31" s="48"/>
      <c r="I31" s="48"/>
      <c r="J31" s="84" t="str">
        <f>B26</f>
        <v>DESCANSA</v>
      </c>
      <c r="K31" s="29"/>
      <c r="L31" s="15" t="str">
        <f>B25</f>
        <v>SOMETIMES TC</v>
      </c>
      <c r="M31" s="79"/>
      <c r="N31" s="79"/>
      <c r="O31" s="48"/>
      <c r="P31" s="48"/>
      <c r="Q31" s="48"/>
      <c r="R31" s="48"/>
      <c r="S31" s="48"/>
      <c r="T31" s="48"/>
      <c r="U31" s="21"/>
    </row>
    <row r="32" spans="1:21" ht="17.25" customHeight="1">
      <c r="A32" s="48"/>
      <c r="B32" s="48"/>
      <c r="C32" s="48"/>
      <c r="D32" s="48"/>
      <c r="E32" s="48"/>
      <c r="F32" s="48"/>
      <c r="G32" s="48"/>
      <c r="H32" s="48"/>
      <c r="I32" s="48"/>
      <c r="J32" s="48"/>
      <c r="K32" s="48"/>
      <c r="L32" s="48"/>
      <c r="M32" s="48"/>
      <c r="N32" s="48"/>
      <c r="O32" s="48"/>
      <c r="P32" s="48"/>
      <c r="Q32" s="48"/>
      <c r="R32" s="48"/>
      <c r="S32" s="48"/>
      <c r="T32" s="48"/>
      <c r="U32" s="21"/>
    </row>
    <row r="33" spans="1:21" ht="15.95" customHeight="1">
      <c r="A33" s="21"/>
      <c r="B33" s="99" t="s">
        <v>50</v>
      </c>
      <c r="C33" s="109" t="s">
        <v>108</v>
      </c>
      <c r="D33" s="21"/>
      <c r="E33" s="21"/>
      <c r="F33" s="21"/>
      <c r="G33" s="21"/>
      <c r="H33" s="21"/>
      <c r="I33" s="21"/>
      <c r="J33" s="21"/>
      <c r="K33" s="21"/>
      <c r="L33" s="21"/>
      <c r="M33" s="21"/>
      <c r="N33" s="21"/>
      <c r="O33" s="21"/>
      <c r="P33" s="21"/>
      <c r="Q33" s="21"/>
      <c r="R33" s="21"/>
      <c r="S33" s="21"/>
      <c r="T33" s="21"/>
      <c r="U33" s="21"/>
    </row>
    <row r="34" spans="1:21" ht="15.95" customHeight="1">
      <c r="A34" s="21"/>
      <c r="B34" s="21"/>
      <c r="C34" s="21"/>
      <c r="D34" s="21"/>
      <c r="E34" s="21"/>
      <c r="F34" s="21"/>
      <c r="G34" s="21"/>
      <c r="H34" s="21"/>
      <c r="I34" s="21"/>
      <c r="J34" s="21"/>
      <c r="K34" s="21"/>
      <c r="L34" s="21"/>
      <c r="M34" s="21"/>
      <c r="N34" s="21"/>
      <c r="O34" s="21"/>
      <c r="P34" s="21"/>
      <c r="Q34" s="21"/>
      <c r="R34" s="21"/>
      <c r="S34" s="21"/>
      <c r="T34" s="21"/>
      <c r="U34" s="21"/>
    </row>
    <row r="35" spans="1:21" ht="15.95" customHeight="1">
      <c r="A35" s="21"/>
      <c r="B35" s="100" t="s">
        <v>113</v>
      </c>
      <c r="C35" s="21"/>
      <c r="D35" s="21"/>
      <c r="E35" s="21"/>
      <c r="F35" s="21"/>
      <c r="G35" s="21"/>
      <c r="H35" s="21"/>
      <c r="I35" s="21"/>
      <c r="J35" s="21"/>
      <c r="K35" s="21"/>
      <c r="L35" s="21"/>
      <c r="M35" s="21"/>
      <c r="N35" s="21"/>
      <c r="O35" s="21"/>
      <c r="P35" s="21"/>
      <c r="Q35" s="21"/>
      <c r="R35" s="21"/>
      <c r="S35" s="21"/>
      <c r="T35" s="21"/>
      <c r="U35" s="21"/>
    </row>
    <row r="36" spans="1:21" ht="15.95" customHeight="1">
      <c r="A36" s="21"/>
      <c r="B36" s="101"/>
      <c r="C36" s="21"/>
      <c r="D36" s="21"/>
      <c r="E36" s="21"/>
      <c r="F36" s="21"/>
      <c r="G36" s="21"/>
      <c r="H36" s="21"/>
      <c r="I36" s="21"/>
      <c r="J36" s="21"/>
      <c r="K36" s="21"/>
      <c r="L36" s="21"/>
      <c r="M36" s="21"/>
      <c r="N36" s="21"/>
      <c r="O36" s="21"/>
      <c r="P36" s="21"/>
      <c r="Q36" s="21"/>
      <c r="R36" s="21"/>
      <c r="S36" s="21"/>
      <c r="T36" s="21"/>
      <c r="U36" s="21"/>
    </row>
    <row r="37" spans="1:21" ht="12.95" customHeight="1">
      <c r="A37" s="21"/>
      <c r="B37" s="102" t="s">
        <v>114</v>
      </c>
      <c r="C37" s="141"/>
      <c r="D37" s="142"/>
      <c r="E37" s="142"/>
      <c r="F37" s="142"/>
      <c r="G37" s="143"/>
      <c r="H37" s="21"/>
      <c r="I37" s="21"/>
      <c r="J37" s="21"/>
      <c r="K37" s="21"/>
      <c r="L37" s="21"/>
      <c r="M37" s="21"/>
      <c r="N37" s="21"/>
      <c r="O37" s="21"/>
      <c r="P37" s="21"/>
      <c r="Q37" s="21"/>
      <c r="R37" s="21"/>
      <c r="S37" s="21"/>
      <c r="T37" s="21"/>
      <c r="U37" s="21"/>
    </row>
    <row r="38" spans="1:21" ht="12.95" customHeight="1">
      <c r="A38" s="21"/>
      <c r="B38" s="103"/>
      <c r="C38" s="104"/>
      <c r="D38" s="104"/>
      <c r="E38" s="104"/>
      <c r="F38" s="104"/>
      <c r="G38" s="105"/>
      <c r="H38" s="21"/>
      <c r="I38" s="21"/>
      <c r="J38" s="21"/>
      <c r="K38" s="21"/>
      <c r="L38" s="21"/>
      <c r="M38" s="21"/>
      <c r="N38" s="21"/>
      <c r="O38" s="21"/>
      <c r="P38" s="21"/>
      <c r="Q38" s="21"/>
      <c r="R38" s="21"/>
      <c r="S38" s="21"/>
      <c r="T38" s="21"/>
      <c r="U38" s="21"/>
    </row>
    <row r="39" spans="1:21" ht="12.95" customHeight="1">
      <c r="A39" s="21"/>
      <c r="B39" s="100" t="s">
        <v>115</v>
      </c>
      <c r="C39" s="104"/>
      <c r="D39" s="104"/>
      <c r="E39" s="104"/>
      <c r="F39" s="104"/>
      <c r="G39" s="105"/>
      <c r="H39" s="106"/>
      <c r="I39" s="107"/>
      <c r="J39" s="107"/>
      <c r="K39" s="21"/>
      <c r="L39" s="21"/>
      <c r="M39" s="21"/>
      <c r="N39" s="21"/>
      <c r="O39" s="21"/>
      <c r="P39" s="21"/>
      <c r="Q39" s="21"/>
      <c r="R39" s="21"/>
      <c r="S39" s="21"/>
      <c r="T39" s="21"/>
      <c r="U39" s="21"/>
    </row>
    <row r="40" spans="1:21" ht="12.95" customHeight="1">
      <c r="A40" s="21"/>
      <c r="B40" s="101"/>
      <c r="C40" s="144"/>
      <c r="D40" s="145"/>
      <c r="E40" s="145"/>
      <c r="F40" s="145"/>
      <c r="G40" s="146"/>
      <c r="H40" s="21"/>
      <c r="I40" s="21"/>
      <c r="J40" s="21"/>
      <c r="K40" s="21"/>
      <c r="L40" s="21"/>
      <c r="M40" s="21"/>
      <c r="N40" s="21"/>
      <c r="O40" s="21"/>
      <c r="P40" s="21"/>
      <c r="Q40" s="21"/>
      <c r="R40" s="21"/>
      <c r="S40" s="21"/>
      <c r="T40" s="21"/>
      <c r="U40" s="21"/>
    </row>
    <row r="41" spans="1:21" ht="12.95" customHeight="1">
      <c r="A41" s="21"/>
      <c r="B41" s="102" t="s">
        <v>116</v>
      </c>
      <c r="C41" s="21"/>
      <c r="D41" s="21"/>
      <c r="E41" s="21"/>
      <c r="F41" s="21"/>
      <c r="G41" s="21"/>
      <c r="H41" s="21"/>
      <c r="I41" s="21"/>
      <c r="J41" s="21"/>
      <c r="K41" s="21"/>
      <c r="L41" s="21"/>
      <c r="M41" s="21"/>
      <c r="N41" s="21"/>
      <c r="O41" s="21"/>
      <c r="P41" s="21"/>
      <c r="Q41" s="21"/>
      <c r="R41" s="21"/>
      <c r="S41" s="21"/>
      <c r="T41" s="21"/>
      <c r="U41" s="21"/>
    </row>
    <row r="42" spans="1:21" ht="12.95" customHeight="1">
      <c r="A42" s="21"/>
      <c r="B42" s="21"/>
      <c r="C42" s="21"/>
      <c r="D42" s="21"/>
      <c r="E42" s="21"/>
      <c r="F42" s="21"/>
      <c r="G42" s="21"/>
      <c r="H42" s="21"/>
      <c r="I42" s="21"/>
      <c r="J42" s="21"/>
      <c r="K42" s="21"/>
      <c r="L42" s="21"/>
      <c r="M42" s="21"/>
      <c r="N42" s="21"/>
      <c r="O42" s="21"/>
      <c r="P42" s="21"/>
      <c r="Q42" s="21"/>
      <c r="R42" s="21"/>
      <c r="S42" s="21"/>
      <c r="T42" s="21"/>
      <c r="U42" s="21"/>
    </row>
    <row r="43" spans="1:21" ht="12.95" customHeight="1"/>
    <row r="44" spans="1:21" ht="12.95" customHeight="1"/>
    <row r="45" spans="1:21" ht="12.95" customHeight="1"/>
    <row r="46" spans="1:21" ht="12.95" customHeight="1"/>
  </sheetData>
  <mergeCells count="3">
    <mergeCell ref="B5:J5"/>
    <mergeCell ref="C37:G37"/>
    <mergeCell ref="C40:G40"/>
  </mergeCells>
  <pageMargins left="0.19685039370078741" right="0.11811023622047245" top="0.15748031496062992" bottom="0.15748031496062992" header="0.31496062992125984" footer="0.31496062992125984"/>
  <pageSetup paperSize="9" scale="84" orientation="landscape" verticalDpi="0" r:id="rId1"/>
  <ignoredErrors>
    <ignoredError sqref="C33"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sub10M</vt:lpstr>
      <vt:lpstr>sub10F</vt:lpstr>
      <vt:lpstr>aleM</vt:lpstr>
      <vt:lpstr>aleF</vt:lpstr>
      <vt:lpstr>infM</vt:lpstr>
      <vt:lpstr>infF</vt:lpstr>
      <vt:lpstr>cadM</vt:lpstr>
      <vt:lpstr>cadF</vt:lpstr>
      <vt:lpstr>junM</vt:lpstr>
      <vt:lpstr>junF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Aurelia</cp:lastModifiedBy>
  <cp:lastPrinted>2017-12-12T10:21:12Z</cp:lastPrinted>
  <dcterms:created xsi:type="dcterms:W3CDTF">2016-11-15T09:47:28Z</dcterms:created>
  <dcterms:modified xsi:type="dcterms:W3CDTF">2019-01-07T11:30:11Z</dcterms:modified>
</cp:coreProperties>
</file>